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P:\Eigene Dateien\SCHULVERWALTUNG\26-27\"/>
    </mc:Choice>
  </mc:AlternateContent>
  <xr:revisionPtr revIDLastSave="0" documentId="8_{31BBBDC6-78CA-451F-B17A-B40EE1BFF8BB}" xr6:coauthVersionLast="47" xr6:coauthVersionMax="47" xr10:uidLastSave="{00000000-0000-0000-0000-000000000000}"/>
  <workbookProtection workbookAlgorithmName="SHA-512" workbookHashValue="Xv9rdUxi6ORFdCs2gNonwQcf4cC5z3VHTx0EkdChTzs6PItWXFvWf/34fNq8ZiPJrQ1ZDKO5xyxEoQU1MSvlVA==" workbookSaltValue="jNEK7T2VEsJt1O74MbwL+Q==" workbookSpinCount="100000" lockStructure="1"/>
  <bookViews>
    <workbookView xWindow="-120" yWindow="-120" windowWidth="25440" windowHeight="15270" tabRatio="642" xr2:uid="{00000000-000D-0000-FFFF-FFFF00000000}"/>
  </bookViews>
  <sheets>
    <sheet name="Formular" sheetId="1" r:id="rId1"/>
    <sheet name="Leitfaden" sheetId="17" r:id="rId2"/>
    <sheet name="Information_Kompakt" sheetId="15" r:id="rId3"/>
    <sheet name="Bestätigung Unterkunft" sheetId="6" r:id="rId4"/>
    <sheet name="Einsatzplan berufsprakt.Tage" sheetId="12" r:id="rId5"/>
    <sheet name="Tarife" sheetId="5" state="hidden" r:id="rId6"/>
    <sheet name="Bestätigung Unterkunft Ausland" sheetId="14" r:id="rId7"/>
    <sheet name="Tarif_BefZuschuss" sheetId="18" state="hidden" r:id="rId8"/>
    <sheet name="Schuldatenbank" sheetId="9" state="hidden" r:id="rId9"/>
  </sheets>
  <definedNames>
    <definedName name="_xlnm._FilterDatabase" localSheetId="0" hidden="1">Formular!$U$9:$U$145</definedName>
    <definedName name="_xlnm._FilterDatabase" localSheetId="8" hidden="1">Schuldatenbank!$A$1:$R$521</definedName>
    <definedName name="_xlnm._FilterDatabase" localSheetId="7" hidden="1">Tarif_BefZuschuss!$A$2:$C$642</definedName>
    <definedName name="Dienstag">#REF!</definedName>
    <definedName name="Donnerstag">#REF!</definedName>
    <definedName name="_xlnm.Print_Area" localSheetId="2">Information_Kompakt!$A$1:$B$37</definedName>
    <definedName name="_xlnm.Print_Area" localSheetId="1">Leitfaden!$A$1:$G$311</definedName>
    <definedName name="Freitag">#REF!</definedName>
    <definedName name="Mittwoch">#REF!</definedName>
    <definedName name="Montag">#REF!</definedName>
    <definedName name="OLE_LINK1" localSheetId="2">Information_Kompakt!$A$1</definedName>
    <definedName name="Samstag">#REF!</definedName>
    <definedName name="Sonnta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 l="1"/>
  <c r="T527" i="9"/>
  <c r="T526" i="9"/>
  <c r="T525" i="9"/>
  <c r="T524" i="9"/>
  <c r="T523" i="9"/>
  <c r="T522" i="9"/>
  <c r="T521" i="9"/>
  <c r="T520" i="9"/>
  <c r="T519" i="9"/>
  <c r="T518" i="9"/>
  <c r="T517" i="9"/>
  <c r="T516" i="9"/>
  <c r="T515" i="9"/>
  <c r="T514" i="9"/>
  <c r="T513" i="9"/>
  <c r="T512" i="9"/>
  <c r="T511" i="9"/>
  <c r="T510" i="9"/>
  <c r="T509" i="9"/>
  <c r="T508" i="9"/>
  <c r="T507" i="9"/>
  <c r="T506" i="9"/>
  <c r="T505" i="9"/>
  <c r="T504" i="9"/>
  <c r="T503" i="9"/>
  <c r="T502" i="9"/>
  <c r="T501" i="9"/>
  <c r="T500" i="9"/>
  <c r="T499" i="9"/>
  <c r="T498" i="9"/>
  <c r="T497" i="9"/>
  <c r="T496" i="9"/>
  <c r="T495" i="9"/>
  <c r="T494" i="9"/>
  <c r="T493" i="9"/>
  <c r="T492" i="9"/>
  <c r="T491" i="9"/>
  <c r="T490" i="9"/>
  <c r="T489" i="9"/>
  <c r="T488" i="9"/>
  <c r="T487" i="9"/>
  <c r="T486" i="9"/>
  <c r="T485" i="9"/>
  <c r="T484" i="9"/>
  <c r="T483" i="9"/>
  <c r="T482" i="9"/>
  <c r="T481" i="9"/>
  <c r="T480" i="9"/>
  <c r="T479" i="9"/>
  <c r="T478" i="9"/>
  <c r="T477" i="9"/>
  <c r="T476" i="9"/>
  <c r="T475" i="9"/>
  <c r="T474" i="9"/>
  <c r="T473" i="9"/>
  <c r="T472" i="9"/>
  <c r="T471" i="9"/>
  <c r="T470" i="9"/>
  <c r="T469" i="9"/>
  <c r="T468" i="9"/>
  <c r="T467" i="9"/>
  <c r="T466" i="9"/>
  <c r="T465" i="9"/>
  <c r="T464" i="9"/>
  <c r="T463" i="9"/>
  <c r="T462" i="9"/>
  <c r="T461" i="9"/>
  <c r="T460" i="9"/>
  <c r="T459" i="9"/>
  <c r="T458" i="9"/>
  <c r="T457" i="9"/>
  <c r="T456" i="9"/>
  <c r="T455" i="9"/>
  <c r="T454" i="9"/>
  <c r="T453" i="9"/>
  <c r="T452" i="9"/>
  <c r="T451" i="9"/>
  <c r="T450" i="9"/>
  <c r="T449" i="9"/>
  <c r="T448" i="9"/>
  <c r="T447" i="9"/>
  <c r="T446" i="9"/>
  <c r="T445" i="9"/>
  <c r="T444" i="9"/>
  <c r="T443" i="9"/>
  <c r="T442" i="9"/>
  <c r="T441" i="9"/>
  <c r="T440" i="9"/>
  <c r="T439" i="9"/>
  <c r="T438" i="9"/>
  <c r="T437" i="9"/>
  <c r="T436" i="9"/>
  <c r="T435" i="9"/>
  <c r="T434" i="9"/>
  <c r="T433" i="9"/>
  <c r="T432" i="9"/>
  <c r="T431" i="9"/>
  <c r="T430" i="9"/>
  <c r="T429" i="9"/>
  <c r="T428" i="9"/>
  <c r="T427" i="9"/>
  <c r="T426" i="9"/>
  <c r="T425" i="9"/>
  <c r="T424" i="9"/>
  <c r="T423" i="9"/>
  <c r="T422" i="9"/>
  <c r="T421" i="9"/>
  <c r="T420" i="9"/>
  <c r="T419" i="9"/>
  <c r="T418" i="9"/>
  <c r="T417" i="9"/>
  <c r="T416" i="9"/>
  <c r="T415" i="9"/>
  <c r="T414" i="9"/>
  <c r="T413" i="9"/>
  <c r="T412" i="9"/>
  <c r="T411" i="9"/>
  <c r="T410" i="9"/>
  <c r="T409" i="9"/>
  <c r="T408" i="9"/>
  <c r="T407" i="9"/>
  <c r="T406" i="9"/>
  <c r="T405" i="9"/>
  <c r="T404" i="9"/>
  <c r="T403" i="9"/>
  <c r="T402" i="9"/>
  <c r="T401" i="9"/>
  <c r="T400" i="9"/>
  <c r="T399" i="9"/>
  <c r="T398" i="9"/>
  <c r="T397" i="9"/>
  <c r="T396" i="9"/>
  <c r="T395" i="9"/>
  <c r="T394" i="9"/>
  <c r="T393" i="9"/>
  <c r="T392" i="9"/>
  <c r="T391" i="9"/>
  <c r="T390" i="9"/>
  <c r="T389" i="9"/>
  <c r="T388" i="9"/>
  <c r="T387" i="9"/>
  <c r="T386" i="9"/>
  <c r="T385" i="9"/>
  <c r="T384" i="9"/>
  <c r="T383" i="9"/>
  <c r="T382" i="9"/>
  <c r="T381" i="9"/>
  <c r="T380" i="9"/>
  <c r="T379" i="9"/>
  <c r="T378" i="9"/>
  <c r="T377" i="9"/>
  <c r="T376" i="9"/>
  <c r="T375" i="9"/>
  <c r="T374" i="9"/>
  <c r="T373" i="9"/>
  <c r="T372" i="9"/>
  <c r="T371" i="9"/>
  <c r="T370" i="9"/>
  <c r="T369" i="9"/>
  <c r="T368" i="9"/>
  <c r="T367" i="9"/>
  <c r="T366" i="9"/>
  <c r="T365" i="9"/>
  <c r="T364" i="9"/>
  <c r="T363" i="9"/>
  <c r="T362" i="9"/>
  <c r="T361" i="9"/>
  <c r="T360" i="9"/>
  <c r="T359" i="9"/>
  <c r="T358" i="9"/>
  <c r="T357" i="9"/>
  <c r="T356" i="9"/>
  <c r="T355" i="9"/>
  <c r="T354" i="9"/>
  <c r="T353" i="9"/>
  <c r="T352" i="9"/>
  <c r="T351" i="9"/>
  <c r="T350" i="9"/>
  <c r="T349" i="9"/>
  <c r="T348" i="9"/>
  <c r="T347" i="9"/>
  <c r="T346" i="9"/>
  <c r="T345" i="9"/>
  <c r="T344" i="9"/>
  <c r="T343" i="9"/>
  <c r="T342" i="9"/>
  <c r="T341" i="9"/>
  <c r="T340" i="9"/>
  <c r="T339" i="9"/>
  <c r="T338" i="9"/>
  <c r="T337" i="9"/>
  <c r="T336" i="9"/>
  <c r="T335" i="9"/>
  <c r="T334" i="9"/>
  <c r="T333" i="9"/>
  <c r="T332" i="9"/>
  <c r="T331" i="9"/>
  <c r="T330" i="9"/>
  <c r="T329" i="9"/>
  <c r="T328" i="9"/>
  <c r="T327" i="9"/>
  <c r="T326" i="9"/>
  <c r="T325" i="9"/>
  <c r="T324" i="9"/>
  <c r="T323" i="9"/>
  <c r="T322" i="9"/>
  <c r="T321" i="9"/>
  <c r="T320" i="9"/>
  <c r="T319" i="9"/>
  <c r="T318" i="9"/>
  <c r="T317" i="9"/>
  <c r="T316" i="9"/>
  <c r="T315" i="9"/>
  <c r="T314" i="9"/>
  <c r="T313" i="9"/>
  <c r="T312" i="9"/>
  <c r="T311" i="9"/>
  <c r="T310" i="9"/>
  <c r="T309" i="9"/>
  <c r="T308" i="9"/>
  <c r="T307" i="9"/>
  <c r="T306" i="9"/>
  <c r="T305" i="9"/>
  <c r="T304" i="9"/>
  <c r="T303" i="9"/>
  <c r="T302" i="9"/>
  <c r="T301" i="9"/>
  <c r="T300" i="9"/>
  <c r="T299" i="9"/>
  <c r="T298" i="9"/>
  <c r="T297" i="9"/>
  <c r="T296" i="9"/>
  <c r="T295" i="9"/>
  <c r="T294" i="9"/>
  <c r="T293" i="9"/>
  <c r="T292" i="9"/>
  <c r="T291" i="9"/>
  <c r="T290" i="9"/>
  <c r="T289" i="9"/>
  <c r="T288" i="9"/>
  <c r="T287" i="9"/>
  <c r="T286" i="9"/>
  <c r="T285" i="9"/>
  <c r="T284" i="9"/>
  <c r="T283" i="9"/>
  <c r="T282" i="9"/>
  <c r="T281" i="9"/>
  <c r="T280" i="9"/>
  <c r="T279" i="9"/>
  <c r="T278" i="9"/>
  <c r="T277" i="9"/>
  <c r="T276" i="9"/>
  <c r="T275" i="9"/>
  <c r="T274" i="9"/>
  <c r="T273" i="9"/>
  <c r="T272" i="9"/>
  <c r="T271" i="9"/>
  <c r="T270" i="9"/>
  <c r="T269" i="9"/>
  <c r="T268" i="9"/>
  <c r="T267" i="9"/>
  <c r="T266" i="9"/>
  <c r="T265" i="9"/>
  <c r="T264" i="9"/>
  <c r="T263" i="9"/>
  <c r="T262" i="9"/>
  <c r="T261" i="9"/>
  <c r="T260" i="9"/>
  <c r="T259" i="9"/>
  <c r="T258" i="9"/>
  <c r="T257" i="9"/>
  <c r="T256" i="9"/>
  <c r="T255" i="9"/>
  <c r="T254" i="9"/>
  <c r="T253" i="9"/>
  <c r="T252" i="9"/>
  <c r="T251" i="9"/>
  <c r="T250" i="9"/>
  <c r="T249" i="9"/>
  <c r="T248" i="9"/>
  <c r="T247" i="9"/>
  <c r="T246" i="9"/>
  <c r="T245" i="9"/>
  <c r="T244" i="9"/>
  <c r="T243" i="9"/>
  <c r="T242" i="9"/>
  <c r="T241" i="9"/>
  <c r="T240" i="9"/>
  <c r="T239" i="9"/>
  <c r="T238" i="9"/>
  <c r="T237" i="9"/>
  <c r="T236" i="9"/>
  <c r="T235" i="9"/>
  <c r="T234" i="9"/>
  <c r="T233" i="9"/>
  <c r="T232" i="9"/>
  <c r="T231" i="9"/>
  <c r="T230" i="9"/>
  <c r="T229" i="9"/>
  <c r="T228" i="9"/>
  <c r="T227" i="9"/>
  <c r="T226" i="9"/>
  <c r="T225" i="9"/>
  <c r="T224" i="9"/>
  <c r="T223" i="9"/>
  <c r="T222" i="9"/>
  <c r="T221" i="9"/>
  <c r="T220" i="9"/>
  <c r="T219" i="9"/>
  <c r="T218" i="9"/>
  <c r="T217" i="9"/>
  <c r="T216" i="9"/>
  <c r="T215" i="9"/>
  <c r="T214" i="9"/>
  <c r="T213" i="9"/>
  <c r="T212" i="9"/>
  <c r="T211" i="9"/>
  <c r="T210" i="9"/>
  <c r="T209" i="9"/>
  <c r="T208" i="9"/>
  <c r="T207" i="9"/>
  <c r="T206" i="9"/>
  <c r="T205" i="9"/>
  <c r="T204" i="9"/>
  <c r="T203" i="9"/>
  <c r="T202" i="9"/>
  <c r="T201" i="9"/>
  <c r="T200" i="9"/>
  <c r="T199" i="9"/>
  <c r="T198" i="9"/>
  <c r="T197" i="9"/>
  <c r="T196" i="9"/>
  <c r="T195" i="9"/>
  <c r="T194" i="9"/>
  <c r="T193" i="9"/>
  <c r="T192" i="9"/>
  <c r="T191" i="9"/>
  <c r="T190" i="9"/>
  <c r="T189" i="9"/>
  <c r="T188" i="9"/>
  <c r="T187" i="9"/>
  <c r="T186" i="9"/>
  <c r="T185" i="9"/>
  <c r="T184" i="9"/>
  <c r="T183" i="9"/>
  <c r="T182" i="9"/>
  <c r="T181" i="9"/>
  <c r="T180" i="9"/>
  <c r="T179" i="9"/>
  <c r="T178" i="9"/>
  <c r="T177" i="9"/>
  <c r="T176" i="9"/>
  <c r="T175" i="9"/>
  <c r="T174" i="9"/>
  <c r="T173" i="9"/>
  <c r="T172" i="9"/>
  <c r="T171" i="9"/>
  <c r="T170" i="9"/>
  <c r="T169" i="9"/>
  <c r="T168" i="9"/>
  <c r="T167" i="9"/>
  <c r="T166" i="9"/>
  <c r="T165" i="9"/>
  <c r="T164" i="9"/>
  <c r="T163" i="9"/>
  <c r="T162" i="9"/>
  <c r="T161" i="9"/>
  <c r="T160" i="9"/>
  <c r="T159" i="9"/>
  <c r="T158" i="9"/>
  <c r="T157" i="9"/>
  <c r="T156" i="9"/>
  <c r="T155" i="9"/>
  <c r="T154" i="9"/>
  <c r="T153" i="9"/>
  <c r="T152" i="9"/>
  <c r="T151" i="9"/>
  <c r="T150" i="9"/>
  <c r="T149" i="9"/>
  <c r="T148" i="9"/>
  <c r="T147" i="9"/>
  <c r="T146" i="9"/>
  <c r="T145" i="9"/>
  <c r="T144" i="9"/>
  <c r="T143" i="9"/>
  <c r="T142" i="9"/>
  <c r="T141" i="9"/>
  <c r="T140" i="9"/>
  <c r="T139" i="9"/>
  <c r="T138" i="9"/>
  <c r="T137" i="9"/>
  <c r="T136" i="9"/>
  <c r="T135" i="9"/>
  <c r="T134" i="9"/>
  <c r="T133" i="9"/>
  <c r="T132" i="9"/>
  <c r="T131" i="9"/>
  <c r="T130" i="9"/>
  <c r="T129" i="9"/>
  <c r="T128" i="9"/>
  <c r="T127" i="9"/>
  <c r="T126" i="9"/>
  <c r="T125" i="9"/>
  <c r="T124" i="9"/>
  <c r="T123" i="9"/>
  <c r="T122" i="9"/>
  <c r="T121" i="9"/>
  <c r="T120" i="9"/>
  <c r="T119" i="9"/>
  <c r="T118" i="9"/>
  <c r="T117" i="9"/>
  <c r="T116" i="9"/>
  <c r="T115" i="9"/>
  <c r="T114" i="9"/>
  <c r="T113" i="9"/>
  <c r="T112" i="9"/>
  <c r="T111" i="9"/>
  <c r="T110" i="9"/>
  <c r="T109" i="9"/>
  <c r="T108" i="9"/>
  <c r="T107" i="9"/>
  <c r="T106" i="9"/>
  <c r="T105" i="9"/>
  <c r="T104" i="9"/>
  <c r="T103" i="9"/>
  <c r="T102" i="9"/>
  <c r="T101" i="9"/>
  <c r="T100" i="9"/>
  <c r="T99" i="9"/>
  <c r="T98" i="9"/>
  <c r="T97" i="9"/>
  <c r="T96" i="9"/>
  <c r="T95" i="9"/>
  <c r="T94" i="9"/>
  <c r="T93" i="9"/>
  <c r="T92" i="9"/>
  <c r="T91" i="9"/>
  <c r="T90" i="9"/>
  <c r="T89" i="9"/>
  <c r="T88" i="9"/>
  <c r="T87" i="9"/>
  <c r="T86" i="9"/>
  <c r="T85" i="9"/>
  <c r="T84" i="9"/>
  <c r="T83" i="9"/>
  <c r="T82" i="9"/>
  <c r="T81" i="9"/>
  <c r="T80" i="9"/>
  <c r="T79" i="9"/>
  <c r="T78" i="9"/>
  <c r="T77" i="9"/>
  <c r="T76" i="9"/>
  <c r="T75" i="9"/>
  <c r="T74" i="9"/>
  <c r="T73" i="9"/>
  <c r="T72" i="9"/>
  <c r="T71" i="9"/>
  <c r="T70" i="9"/>
  <c r="T69" i="9"/>
  <c r="T68" i="9"/>
  <c r="T67" i="9"/>
  <c r="T66" i="9"/>
  <c r="T65" i="9"/>
  <c r="T64" i="9"/>
  <c r="T63" i="9"/>
  <c r="T62" i="9"/>
  <c r="T61" i="9"/>
  <c r="T60" i="9"/>
  <c r="T59" i="9"/>
  <c r="T58" i="9"/>
  <c r="T57" i="9"/>
  <c r="T56" i="9"/>
  <c r="T55" i="9"/>
  <c r="T54" i="9"/>
  <c r="T53" i="9"/>
  <c r="T52" i="9"/>
  <c r="T51" i="9"/>
  <c r="T50" i="9"/>
  <c r="T49" i="9"/>
  <c r="T48" i="9"/>
  <c r="T47" i="9"/>
  <c r="T46" i="9"/>
  <c r="T45" i="9"/>
  <c r="T44" i="9"/>
  <c r="T43" i="9"/>
  <c r="T42" i="9"/>
  <c r="T41" i="9"/>
  <c r="T40" i="9"/>
  <c r="T39" i="9"/>
  <c r="T38" i="9"/>
  <c r="T37" i="9"/>
  <c r="T36" i="9"/>
  <c r="T35" i="9"/>
  <c r="T34" i="9"/>
  <c r="T33" i="9"/>
  <c r="T32" i="9"/>
  <c r="T31" i="9"/>
  <c r="T30" i="9"/>
  <c r="T29" i="9"/>
  <c r="T28" i="9"/>
  <c r="T27" i="9"/>
  <c r="T26" i="9"/>
  <c r="T25" i="9"/>
  <c r="T24" i="9"/>
  <c r="T23" i="9"/>
  <c r="T22" i="9"/>
  <c r="T21" i="9"/>
  <c r="T20" i="9"/>
  <c r="T19" i="9"/>
  <c r="T18" i="9"/>
  <c r="T17" i="9"/>
  <c r="T16" i="9"/>
  <c r="T15" i="9"/>
  <c r="T14" i="9"/>
  <c r="T13" i="9"/>
  <c r="T12" i="9"/>
  <c r="T11" i="9"/>
  <c r="T10" i="9"/>
  <c r="T9" i="9"/>
  <c r="T8" i="9"/>
  <c r="T7" i="9"/>
  <c r="T6" i="9"/>
  <c r="T5" i="9"/>
  <c r="T4" i="9"/>
  <c r="T3" i="9"/>
  <c r="T2" i="9"/>
  <c r="A99" i="5"/>
  <c r="A98" i="5"/>
  <c r="O83" i="5"/>
  <c r="M83" i="5"/>
  <c r="K83" i="5"/>
  <c r="O82" i="5"/>
  <c r="M82" i="5"/>
  <c r="K82" i="5"/>
  <c r="O81" i="5"/>
  <c r="M81" i="5"/>
  <c r="K81" i="5"/>
  <c r="O80" i="5"/>
  <c r="M80" i="5"/>
  <c r="K80" i="5"/>
  <c r="O79" i="5"/>
  <c r="M79" i="5"/>
  <c r="K79" i="5"/>
  <c r="O78" i="5"/>
  <c r="M78" i="5"/>
  <c r="K78" i="5"/>
  <c r="O77" i="5"/>
  <c r="M77" i="5"/>
  <c r="K77" i="5"/>
  <c r="O76" i="5"/>
  <c r="M76" i="5"/>
  <c r="K76" i="5"/>
  <c r="O67" i="5"/>
  <c r="M67" i="5"/>
  <c r="K67" i="5"/>
  <c r="O66" i="5"/>
  <c r="M66" i="5"/>
  <c r="K66" i="5"/>
  <c r="O65" i="5"/>
  <c r="M65" i="5"/>
  <c r="K65" i="5"/>
  <c r="O64" i="5"/>
  <c r="M64" i="5"/>
  <c r="K64" i="5"/>
  <c r="AC51" i="5"/>
  <c r="AA51" i="5"/>
  <c r="Z51" i="5"/>
  <c r="Y51" i="5"/>
  <c r="AC50" i="5"/>
  <c r="AA50" i="5"/>
  <c r="Z50" i="5"/>
  <c r="Y50" i="5"/>
  <c r="AC49" i="5"/>
  <c r="AA49" i="5"/>
  <c r="Z49" i="5"/>
  <c r="Y49" i="5"/>
  <c r="AC48" i="5"/>
  <c r="AA48" i="5"/>
  <c r="Z48" i="5"/>
  <c r="Y48" i="5"/>
  <c r="AC47" i="5"/>
  <c r="AA47" i="5"/>
  <c r="Z47" i="5"/>
  <c r="Y47" i="5"/>
  <c r="AC46" i="5"/>
  <c r="AA46" i="5"/>
  <c r="Z46" i="5"/>
  <c r="Y46" i="5"/>
  <c r="AC45" i="5"/>
  <c r="AA45" i="5"/>
  <c r="Z45" i="5"/>
  <c r="Y45" i="5"/>
  <c r="AC44" i="5"/>
  <c r="AA44" i="5"/>
  <c r="Z44" i="5"/>
  <c r="Y44" i="5"/>
  <c r="AC43" i="5"/>
  <c r="AA43" i="5"/>
  <c r="Z43" i="5"/>
  <c r="Y43" i="5"/>
  <c r="AC42" i="5"/>
  <c r="AA42" i="5"/>
  <c r="Z42" i="5"/>
  <c r="Y42" i="5"/>
  <c r="AC41" i="5"/>
  <c r="AA41" i="5"/>
  <c r="Z41" i="5"/>
  <c r="Y41" i="5"/>
  <c r="AC40" i="5"/>
  <c r="AA40" i="5"/>
  <c r="Z40" i="5"/>
  <c r="Y40" i="5"/>
  <c r="AC39" i="5"/>
  <c r="AA39" i="5"/>
  <c r="Z39" i="5"/>
  <c r="Y39" i="5"/>
  <c r="AC38" i="5"/>
  <c r="AA38" i="5"/>
  <c r="Z38" i="5"/>
  <c r="Y38" i="5"/>
  <c r="AC37" i="5"/>
  <c r="AA37" i="5"/>
  <c r="Z37" i="5"/>
  <c r="Y37" i="5"/>
  <c r="AC36" i="5"/>
  <c r="AA36" i="5"/>
  <c r="Z36" i="5"/>
  <c r="Y36" i="5"/>
  <c r="AC35" i="5"/>
  <c r="AA35" i="5"/>
  <c r="Z35" i="5"/>
  <c r="Y35" i="5"/>
  <c r="AC34" i="5"/>
  <c r="AA34" i="5"/>
  <c r="Z34" i="5"/>
  <c r="Y34" i="5"/>
  <c r="AC33" i="5"/>
  <c r="AA33" i="5"/>
  <c r="Z33" i="5"/>
  <c r="Y33" i="5"/>
  <c r="AC32" i="5"/>
  <c r="AA32" i="5"/>
  <c r="Z32" i="5"/>
  <c r="Y32" i="5"/>
  <c r="AC31" i="5"/>
  <c r="AA31" i="5"/>
  <c r="Z31" i="5"/>
  <c r="Y31" i="5"/>
  <c r="AC30" i="5"/>
  <c r="AA30" i="5"/>
  <c r="Z30" i="5"/>
  <c r="Y30" i="5"/>
  <c r="AC29" i="5"/>
  <c r="AA29" i="5"/>
  <c r="Z29" i="5"/>
  <c r="Y29" i="5"/>
  <c r="AC28" i="5"/>
  <c r="AA28" i="5"/>
  <c r="Z28" i="5"/>
  <c r="Y28" i="5"/>
  <c r="AC27" i="5"/>
  <c r="AA27" i="5"/>
  <c r="Z27" i="5"/>
  <c r="Y27" i="5"/>
  <c r="AC26" i="5"/>
  <c r="AA26" i="5"/>
  <c r="Z26" i="5"/>
  <c r="Y26" i="5"/>
  <c r="AC25" i="5"/>
  <c r="AA25" i="5"/>
  <c r="Z25" i="5"/>
  <c r="Y25" i="5"/>
  <c r="AC24" i="5"/>
  <c r="AA24" i="5"/>
  <c r="Z24" i="5"/>
  <c r="Y24" i="5"/>
  <c r="AC23" i="5"/>
  <c r="AA23" i="5"/>
  <c r="Z23" i="5"/>
  <c r="Y23" i="5"/>
  <c r="AC22" i="5"/>
  <c r="AA22" i="5"/>
  <c r="Z22" i="5"/>
  <c r="Y22" i="5"/>
  <c r="AC21" i="5"/>
  <c r="AA21" i="5"/>
  <c r="Z21" i="5"/>
  <c r="Y21" i="5"/>
  <c r="AC20" i="5"/>
  <c r="AA20" i="5"/>
  <c r="Z20" i="5"/>
  <c r="Y20" i="5"/>
  <c r="AC19" i="5"/>
  <c r="AA19" i="5"/>
  <c r="Z19" i="5"/>
  <c r="Y19" i="5"/>
  <c r="AC18" i="5"/>
  <c r="AA18" i="5"/>
  <c r="Z18" i="5"/>
  <c r="Y18" i="5"/>
  <c r="AC17" i="5"/>
  <c r="AA17" i="5"/>
  <c r="Z17" i="5"/>
  <c r="Y17" i="5"/>
  <c r="AC16" i="5"/>
  <c r="AA16" i="5"/>
  <c r="Z16" i="5"/>
  <c r="Y16" i="5"/>
  <c r="AC15" i="5"/>
  <c r="AA15" i="5"/>
  <c r="Z15" i="5"/>
  <c r="Y15" i="5"/>
  <c r="AC14" i="5"/>
  <c r="AA14" i="5"/>
  <c r="Z14" i="5"/>
  <c r="Y14" i="5"/>
  <c r="AC13" i="5"/>
  <c r="AA13" i="5"/>
  <c r="Z13" i="5"/>
  <c r="Y13" i="5"/>
  <c r="AC12" i="5"/>
  <c r="AA12" i="5"/>
  <c r="Z12" i="5"/>
  <c r="Y12" i="5"/>
  <c r="AC11" i="5"/>
  <c r="AA11" i="5"/>
  <c r="Z11" i="5"/>
  <c r="Y11" i="5"/>
  <c r="AC10" i="5"/>
  <c r="AA10" i="5"/>
  <c r="Z10" i="5"/>
  <c r="Y10" i="5"/>
  <c r="AC9" i="5"/>
  <c r="AA9" i="5"/>
  <c r="Z9" i="5"/>
  <c r="Y9" i="5"/>
  <c r="AC8" i="5"/>
  <c r="AA8" i="5"/>
  <c r="Z8" i="5"/>
  <c r="Y8" i="5"/>
  <c r="AC7" i="5"/>
  <c r="AA7" i="5"/>
  <c r="Z7" i="5"/>
  <c r="Y7" i="5"/>
  <c r="AC6" i="5"/>
  <c r="AA6" i="5"/>
  <c r="Z6" i="5"/>
  <c r="Y6" i="5"/>
  <c r="AC5" i="5"/>
  <c r="AA5" i="5"/>
  <c r="Z5" i="5"/>
  <c r="Y5" i="5"/>
  <c r="AC4" i="5"/>
  <c r="AA4" i="5"/>
  <c r="Z4" i="5"/>
  <c r="Y4" i="5"/>
  <c r="AC3" i="5"/>
  <c r="AA3" i="5"/>
  <c r="Z3" i="5"/>
  <c r="Y3" i="5"/>
  <c r="AC2" i="5"/>
  <c r="AA2" i="5"/>
  <c r="Z2" i="5"/>
  <c r="Y2" i="5"/>
  <c r="W180" i="1"/>
  <c r="V180" i="1"/>
  <c r="U180" i="1"/>
  <c r="AA179" i="1"/>
  <c r="Z179" i="1"/>
  <c r="Y179" i="1"/>
  <c r="X179" i="1"/>
  <c r="W179" i="1"/>
  <c r="V179" i="1"/>
  <c r="U179" i="1"/>
  <c r="AA178" i="1"/>
  <c r="Z178" i="1"/>
  <c r="Y178" i="1"/>
  <c r="X178" i="1"/>
  <c r="W178" i="1"/>
  <c r="V178" i="1"/>
  <c r="U178" i="1"/>
  <c r="AA177" i="1"/>
  <c r="Z177" i="1"/>
  <c r="Y177" i="1"/>
  <c r="X177" i="1"/>
  <c r="W177" i="1"/>
  <c r="V177" i="1"/>
  <c r="U177" i="1"/>
  <c r="AA176" i="1"/>
  <c r="Z176" i="1"/>
  <c r="Y176" i="1"/>
  <c r="X176" i="1"/>
  <c r="W176" i="1"/>
  <c r="V176" i="1"/>
  <c r="U176" i="1"/>
  <c r="AA175" i="1"/>
  <c r="Z175" i="1"/>
  <c r="Y175" i="1"/>
  <c r="X175" i="1"/>
  <c r="W175" i="1"/>
  <c r="V175" i="1"/>
  <c r="U175" i="1"/>
  <c r="AA174" i="1"/>
  <c r="Z174" i="1"/>
  <c r="Y174" i="1"/>
  <c r="X174" i="1"/>
  <c r="W174" i="1"/>
  <c r="V174" i="1"/>
  <c r="U174" i="1"/>
  <c r="AA173" i="1"/>
  <c r="Z173" i="1"/>
  <c r="Y173" i="1"/>
  <c r="X173" i="1"/>
  <c r="W173" i="1"/>
  <c r="V173" i="1"/>
  <c r="U173" i="1"/>
  <c r="AA172" i="1"/>
  <c r="Z172" i="1"/>
  <c r="Y172" i="1"/>
  <c r="X172" i="1"/>
  <c r="W172" i="1"/>
  <c r="V172" i="1"/>
  <c r="U172" i="1"/>
  <c r="AA171" i="1"/>
  <c r="Z171" i="1"/>
  <c r="Y171" i="1"/>
  <c r="X171" i="1"/>
  <c r="W171" i="1"/>
  <c r="V171" i="1"/>
  <c r="U171" i="1"/>
  <c r="AA170" i="1"/>
  <c r="Z170" i="1"/>
  <c r="Y170" i="1"/>
  <c r="X170" i="1"/>
  <c r="W170" i="1"/>
  <c r="V170" i="1"/>
  <c r="U170" i="1"/>
  <c r="AA169" i="1"/>
  <c r="Z169" i="1"/>
  <c r="Y169" i="1"/>
  <c r="X169" i="1"/>
  <c r="W169" i="1"/>
  <c r="V169" i="1"/>
  <c r="U169" i="1"/>
  <c r="AA168" i="1"/>
  <c r="Z168" i="1"/>
  <c r="Y168" i="1"/>
  <c r="X168" i="1"/>
  <c r="W168" i="1"/>
  <c r="V168" i="1"/>
  <c r="U168" i="1"/>
  <c r="AA167" i="1"/>
  <c r="Z167" i="1"/>
  <c r="Y167" i="1"/>
  <c r="X167" i="1"/>
  <c r="W167" i="1"/>
  <c r="V167" i="1"/>
  <c r="U167" i="1"/>
  <c r="AA166" i="1"/>
  <c r="Z166" i="1"/>
  <c r="Y166" i="1"/>
  <c r="X166" i="1"/>
  <c r="W166" i="1"/>
  <c r="V166" i="1"/>
  <c r="U166" i="1"/>
  <c r="AA165" i="1"/>
  <c r="Z165" i="1"/>
  <c r="Y165" i="1"/>
  <c r="X165" i="1"/>
  <c r="W165" i="1"/>
  <c r="V165" i="1"/>
  <c r="U165" i="1"/>
  <c r="AA164" i="1"/>
  <c r="Z164" i="1"/>
  <c r="Y164" i="1"/>
  <c r="X164" i="1"/>
  <c r="W164" i="1"/>
  <c r="V164" i="1"/>
  <c r="U164" i="1"/>
  <c r="AA163" i="1"/>
  <c r="Z163" i="1"/>
  <c r="Y163" i="1"/>
  <c r="X163" i="1"/>
  <c r="W163" i="1"/>
  <c r="V163" i="1"/>
  <c r="U163" i="1"/>
  <c r="AA162" i="1"/>
  <c r="Z162" i="1"/>
  <c r="Y162" i="1"/>
  <c r="X162" i="1"/>
  <c r="W162" i="1"/>
  <c r="V162" i="1"/>
  <c r="U162" i="1"/>
  <c r="AA161" i="1"/>
  <c r="Z161" i="1"/>
  <c r="Y161" i="1"/>
  <c r="X161" i="1"/>
  <c r="W161" i="1"/>
  <c r="V161" i="1"/>
  <c r="U161" i="1"/>
  <c r="AA160" i="1"/>
  <c r="Z160" i="1"/>
  <c r="Y160" i="1"/>
  <c r="X160" i="1"/>
  <c r="W160" i="1"/>
  <c r="V160" i="1"/>
  <c r="U160" i="1"/>
  <c r="AA159" i="1"/>
  <c r="Z159" i="1"/>
  <c r="Y159" i="1"/>
  <c r="X159" i="1"/>
  <c r="W159" i="1"/>
  <c r="V159" i="1"/>
  <c r="U159" i="1"/>
  <c r="AA158" i="1"/>
  <c r="Z158" i="1"/>
  <c r="Y158" i="1"/>
  <c r="X158" i="1"/>
  <c r="W158" i="1"/>
  <c r="V158" i="1"/>
  <c r="U158" i="1"/>
  <c r="AA157" i="1"/>
  <c r="Z157" i="1"/>
  <c r="Y157" i="1"/>
  <c r="X157" i="1"/>
  <c r="W157" i="1"/>
  <c r="V157" i="1"/>
  <c r="U157" i="1"/>
  <c r="AA156" i="1"/>
  <c r="Z156" i="1"/>
  <c r="Y156" i="1"/>
  <c r="X156" i="1"/>
  <c r="W156" i="1"/>
  <c r="V156" i="1"/>
  <c r="U156" i="1"/>
  <c r="AA155" i="1"/>
  <c r="Z155" i="1"/>
  <c r="Y155" i="1"/>
  <c r="X155" i="1"/>
  <c r="W155" i="1"/>
  <c r="V155" i="1"/>
  <c r="U155" i="1"/>
  <c r="AA154" i="1"/>
  <c r="Z154" i="1"/>
  <c r="Y154" i="1"/>
  <c r="X154" i="1"/>
  <c r="W154" i="1"/>
  <c r="V154" i="1"/>
  <c r="U154" i="1"/>
  <c r="AA153" i="1"/>
  <c r="Z153" i="1"/>
  <c r="Y153" i="1"/>
  <c r="X153" i="1"/>
  <c r="W153" i="1"/>
  <c r="V153" i="1"/>
  <c r="U153" i="1"/>
  <c r="AA152" i="1"/>
  <c r="Z152" i="1"/>
  <c r="Y152" i="1"/>
  <c r="X152" i="1"/>
  <c r="W152" i="1"/>
  <c r="V152" i="1"/>
  <c r="U152" i="1"/>
  <c r="AA151" i="1"/>
  <c r="Z151" i="1"/>
  <c r="Y151" i="1"/>
  <c r="X151" i="1"/>
  <c r="W151" i="1"/>
  <c r="V151" i="1"/>
  <c r="U151" i="1"/>
  <c r="AA150" i="1"/>
  <c r="Z150" i="1"/>
  <c r="Y150" i="1"/>
  <c r="X150" i="1"/>
  <c r="W150" i="1"/>
  <c r="V150" i="1"/>
  <c r="U150" i="1"/>
  <c r="AA149" i="1"/>
  <c r="Z149" i="1"/>
  <c r="Y149" i="1"/>
  <c r="X149" i="1"/>
  <c r="W149" i="1"/>
  <c r="V149" i="1"/>
  <c r="U149" i="1"/>
  <c r="AA148" i="1"/>
  <c r="Z148" i="1"/>
  <c r="Y148" i="1"/>
  <c r="X148" i="1"/>
  <c r="W148" i="1"/>
  <c r="V148" i="1"/>
  <c r="U148" i="1"/>
  <c r="AA147" i="1"/>
  <c r="Z147" i="1"/>
  <c r="Y147" i="1"/>
  <c r="X147" i="1"/>
  <c r="W147" i="1"/>
  <c r="V147" i="1"/>
  <c r="U147" i="1"/>
  <c r="AA146" i="1"/>
  <c r="Z146" i="1"/>
  <c r="Y146" i="1"/>
  <c r="X146" i="1"/>
  <c r="W146" i="1"/>
  <c r="V146" i="1"/>
  <c r="U146" i="1"/>
  <c r="AA145" i="1"/>
  <c r="Z145" i="1"/>
  <c r="Y145" i="1"/>
  <c r="X145" i="1"/>
  <c r="W145" i="1"/>
  <c r="V145" i="1"/>
  <c r="U145" i="1"/>
  <c r="AA144" i="1"/>
  <c r="Z144" i="1"/>
  <c r="Y144" i="1"/>
  <c r="X144" i="1"/>
  <c r="W144" i="1"/>
  <c r="V144" i="1"/>
  <c r="U144" i="1"/>
  <c r="AA143" i="1"/>
  <c r="Z143" i="1"/>
  <c r="Y143" i="1"/>
  <c r="X143" i="1"/>
  <c r="W143" i="1"/>
  <c r="V143" i="1"/>
  <c r="U143" i="1"/>
  <c r="AA142" i="1"/>
  <c r="Z142" i="1"/>
  <c r="Y142" i="1"/>
  <c r="X142" i="1"/>
  <c r="W142" i="1"/>
  <c r="V142" i="1"/>
  <c r="U142" i="1"/>
  <c r="AA141" i="1"/>
  <c r="Z141" i="1"/>
  <c r="Y141" i="1"/>
  <c r="X141" i="1"/>
  <c r="W141" i="1"/>
  <c r="V141" i="1"/>
  <c r="U141" i="1"/>
  <c r="AA140" i="1"/>
  <c r="Z140" i="1"/>
  <c r="Y140" i="1"/>
  <c r="X140" i="1"/>
  <c r="W140" i="1"/>
  <c r="V140" i="1"/>
  <c r="U140" i="1"/>
  <c r="AA139" i="1"/>
  <c r="Z139" i="1"/>
  <c r="Y139" i="1"/>
  <c r="X139" i="1"/>
  <c r="W139" i="1"/>
  <c r="V139" i="1"/>
  <c r="U139" i="1"/>
  <c r="AA138" i="1"/>
  <c r="Z138" i="1"/>
  <c r="Y138" i="1"/>
  <c r="X138" i="1"/>
  <c r="W138" i="1"/>
  <c r="V138" i="1"/>
  <c r="U138" i="1"/>
  <c r="AA137" i="1"/>
  <c r="Z137" i="1"/>
  <c r="Y137" i="1"/>
  <c r="X137" i="1"/>
  <c r="W137" i="1"/>
  <c r="V137" i="1"/>
  <c r="U137" i="1"/>
  <c r="AA136" i="1"/>
  <c r="Z136" i="1"/>
  <c r="Y136" i="1"/>
  <c r="X136" i="1"/>
  <c r="W136" i="1"/>
  <c r="V136" i="1"/>
  <c r="U136" i="1"/>
  <c r="AA135" i="1"/>
  <c r="Z135" i="1"/>
  <c r="Y135" i="1"/>
  <c r="X135" i="1"/>
  <c r="W135" i="1"/>
  <c r="V135" i="1"/>
  <c r="U135" i="1"/>
  <c r="AA134" i="1"/>
  <c r="Z134" i="1"/>
  <c r="Y134" i="1"/>
  <c r="X134" i="1"/>
  <c r="W134" i="1"/>
  <c r="V134" i="1"/>
  <c r="U134" i="1"/>
  <c r="AA133" i="1"/>
  <c r="Z133" i="1"/>
  <c r="Y133" i="1"/>
  <c r="X133" i="1"/>
  <c r="W133" i="1"/>
  <c r="V133" i="1"/>
  <c r="U133" i="1"/>
  <c r="AA132" i="1"/>
  <c r="Z132" i="1"/>
  <c r="Y132" i="1"/>
  <c r="X132" i="1"/>
  <c r="W132" i="1"/>
  <c r="V132" i="1"/>
  <c r="U132" i="1"/>
  <c r="AA131" i="1"/>
  <c r="Z131" i="1"/>
  <c r="Y131" i="1"/>
  <c r="X131" i="1"/>
  <c r="W131" i="1"/>
  <c r="V131" i="1"/>
  <c r="U131" i="1"/>
  <c r="AA130" i="1"/>
  <c r="Z130" i="1"/>
  <c r="Y130" i="1"/>
  <c r="X130" i="1"/>
  <c r="W130" i="1"/>
  <c r="V130" i="1"/>
  <c r="U130" i="1"/>
  <c r="AA129" i="1"/>
  <c r="Z129" i="1"/>
  <c r="Y129" i="1"/>
  <c r="X129" i="1"/>
  <c r="W129" i="1"/>
  <c r="V129" i="1"/>
  <c r="U129" i="1"/>
  <c r="AA128" i="1"/>
  <c r="Z128" i="1"/>
  <c r="Y128" i="1"/>
  <c r="X128" i="1"/>
  <c r="W128" i="1"/>
  <c r="V128" i="1"/>
  <c r="U128" i="1"/>
  <c r="AA127" i="1"/>
  <c r="Z127" i="1"/>
  <c r="Y127" i="1"/>
  <c r="X127" i="1"/>
  <c r="W127" i="1"/>
  <c r="V127" i="1"/>
  <c r="U127" i="1"/>
  <c r="AA126" i="1"/>
  <c r="Z126" i="1"/>
  <c r="Y126" i="1"/>
  <c r="X126" i="1"/>
  <c r="W126" i="1"/>
  <c r="V126" i="1"/>
  <c r="U126" i="1"/>
  <c r="AA125" i="1"/>
  <c r="Z125" i="1"/>
  <c r="Y125" i="1"/>
  <c r="X125" i="1"/>
  <c r="W125" i="1"/>
  <c r="V125" i="1"/>
  <c r="U125" i="1"/>
  <c r="AA124" i="1"/>
  <c r="Z124" i="1"/>
  <c r="Y124" i="1"/>
  <c r="X124" i="1"/>
  <c r="W124" i="1"/>
  <c r="V124" i="1"/>
  <c r="U124" i="1"/>
  <c r="AA123" i="1"/>
  <c r="Z123" i="1"/>
  <c r="Y123" i="1"/>
  <c r="X123" i="1"/>
  <c r="W123" i="1"/>
  <c r="V123" i="1"/>
  <c r="U123" i="1"/>
  <c r="AA122" i="1"/>
  <c r="Z122" i="1"/>
  <c r="Y122" i="1"/>
  <c r="X122" i="1"/>
  <c r="W122" i="1"/>
  <c r="V122" i="1"/>
  <c r="U122" i="1"/>
  <c r="AA121" i="1"/>
  <c r="Z121" i="1"/>
  <c r="Y121" i="1"/>
  <c r="X121" i="1"/>
  <c r="W121" i="1"/>
  <c r="V121" i="1"/>
  <c r="U121" i="1"/>
  <c r="AA120" i="1"/>
  <c r="Z120" i="1"/>
  <c r="Y120" i="1"/>
  <c r="X120" i="1"/>
  <c r="W120" i="1"/>
  <c r="V120" i="1"/>
  <c r="U120" i="1"/>
  <c r="AA119" i="1"/>
  <c r="Z119" i="1"/>
  <c r="Y119" i="1"/>
  <c r="X119" i="1"/>
  <c r="W119" i="1"/>
  <c r="V119" i="1"/>
  <c r="U119" i="1"/>
  <c r="AA118" i="1"/>
  <c r="Z118" i="1"/>
  <c r="Y118" i="1"/>
  <c r="X118" i="1"/>
  <c r="W118" i="1"/>
  <c r="V118" i="1"/>
  <c r="U118" i="1"/>
  <c r="AA117" i="1"/>
  <c r="Z117" i="1"/>
  <c r="Y117" i="1"/>
  <c r="X117" i="1"/>
  <c r="W117" i="1"/>
  <c r="V117" i="1"/>
  <c r="U117" i="1"/>
  <c r="AA116" i="1"/>
  <c r="Z116" i="1"/>
  <c r="Y116" i="1"/>
  <c r="X116" i="1"/>
  <c r="W116" i="1"/>
  <c r="V116" i="1"/>
  <c r="U116" i="1"/>
  <c r="AA115" i="1"/>
  <c r="Z115" i="1"/>
  <c r="Y115" i="1"/>
  <c r="X115" i="1"/>
  <c r="W115" i="1"/>
  <c r="V115" i="1"/>
  <c r="U115" i="1"/>
  <c r="AA114" i="1"/>
  <c r="Z114" i="1"/>
  <c r="Y114" i="1"/>
  <c r="X114" i="1"/>
  <c r="W114" i="1"/>
  <c r="V114" i="1"/>
  <c r="U114" i="1"/>
  <c r="AA113" i="1"/>
  <c r="Z113" i="1"/>
  <c r="Y113" i="1"/>
  <c r="X113" i="1"/>
  <c r="W113" i="1"/>
  <c r="V113" i="1"/>
  <c r="U113" i="1"/>
  <c r="AA112" i="1"/>
  <c r="Z112" i="1"/>
  <c r="Y112" i="1"/>
  <c r="X112" i="1"/>
  <c r="W112" i="1"/>
  <c r="V112" i="1"/>
  <c r="U112" i="1"/>
  <c r="AA111" i="1"/>
  <c r="Z111" i="1"/>
  <c r="Y111" i="1"/>
  <c r="X111" i="1"/>
  <c r="W111" i="1"/>
  <c r="V111" i="1"/>
  <c r="U111" i="1"/>
  <c r="AA110" i="1"/>
  <c r="Z110" i="1"/>
  <c r="Y110" i="1"/>
  <c r="X110" i="1"/>
  <c r="W110" i="1"/>
  <c r="V110" i="1"/>
  <c r="U110" i="1"/>
  <c r="AA109" i="1"/>
  <c r="Z109" i="1"/>
  <c r="Y109" i="1"/>
  <c r="X109" i="1"/>
  <c r="W109" i="1"/>
  <c r="V109" i="1"/>
  <c r="U109" i="1"/>
  <c r="AA108" i="1"/>
  <c r="Z108" i="1"/>
  <c r="Y108" i="1"/>
  <c r="X108" i="1"/>
  <c r="W108" i="1"/>
  <c r="V108" i="1"/>
  <c r="U108" i="1"/>
  <c r="AA107" i="1"/>
  <c r="Z107" i="1"/>
  <c r="Y107" i="1"/>
  <c r="X107" i="1"/>
  <c r="W107" i="1"/>
  <c r="V107" i="1"/>
  <c r="U107" i="1"/>
  <c r="AA106" i="1"/>
  <c r="Z106" i="1"/>
  <c r="Y106" i="1"/>
  <c r="X106" i="1"/>
  <c r="W106" i="1"/>
  <c r="V106" i="1"/>
  <c r="U106" i="1"/>
  <c r="AA105" i="1"/>
  <c r="Z105" i="1"/>
  <c r="Y105" i="1"/>
  <c r="X105" i="1"/>
  <c r="W105" i="1"/>
  <c r="V105" i="1"/>
  <c r="U105" i="1"/>
  <c r="AA104" i="1"/>
  <c r="Z104" i="1"/>
  <c r="Y104" i="1"/>
  <c r="X104" i="1"/>
  <c r="W104" i="1"/>
  <c r="V104" i="1"/>
  <c r="U104" i="1"/>
  <c r="AA103" i="1"/>
  <c r="Z103" i="1"/>
  <c r="Y103" i="1"/>
  <c r="X103" i="1"/>
  <c r="W103" i="1"/>
  <c r="V103" i="1"/>
  <c r="U103" i="1"/>
  <c r="AA102" i="1"/>
  <c r="Z102" i="1"/>
  <c r="Y102" i="1"/>
  <c r="X102" i="1"/>
  <c r="W102" i="1"/>
  <c r="V102" i="1"/>
  <c r="U102" i="1"/>
  <c r="AA101" i="1"/>
  <c r="Z101" i="1"/>
  <c r="Y101" i="1"/>
  <c r="X101" i="1"/>
  <c r="W101" i="1"/>
  <c r="V101" i="1"/>
  <c r="U101" i="1"/>
  <c r="AA100" i="1"/>
  <c r="Z100" i="1"/>
  <c r="Y100" i="1"/>
  <c r="X100" i="1"/>
  <c r="W100" i="1"/>
  <c r="V100" i="1"/>
  <c r="U100" i="1"/>
  <c r="AA99" i="1"/>
  <c r="Z99" i="1"/>
  <c r="Y99" i="1"/>
  <c r="X99" i="1"/>
  <c r="W99" i="1"/>
  <c r="V99" i="1"/>
  <c r="U99" i="1"/>
  <c r="AA98" i="1"/>
  <c r="Z98" i="1"/>
  <c r="Y98" i="1"/>
  <c r="X98" i="1"/>
  <c r="W98" i="1"/>
  <c r="V98" i="1"/>
  <c r="U98" i="1"/>
  <c r="AA97" i="1"/>
  <c r="Z97" i="1"/>
  <c r="Y97" i="1"/>
  <c r="X97" i="1"/>
  <c r="W97" i="1"/>
  <c r="V97" i="1"/>
  <c r="U97" i="1"/>
  <c r="AA96" i="1"/>
  <c r="Z96" i="1"/>
  <c r="Y96" i="1"/>
  <c r="X96" i="1"/>
  <c r="W96" i="1"/>
  <c r="V96" i="1"/>
  <c r="U96" i="1"/>
  <c r="AA95" i="1"/>
  <c r="Z95" i="1"/>
  <c r="Y95" i="1"/>
  <c r="X95" i="1"/>
  <c r="W95" i="1"/>
  <c r="V95" i="1"/>
  <c r="U95" i="1"/>
  <c r="AA94" i="1"/>
  <c r="Z94" i="1"/>
  <c r="Y94" i="1"/>
  <c r="X94" i="1"/>
  <c r="W94" i="1"/>
  <c r="V94" i="1"/>
  <c r="U94" i="1"/>
  <c r="AA93" i="1"/>
  <c r="Z93" i="1"/>
  <c r="Y93" i="1"/>
  <c r="X93" i="1"/>
  <c r="W93" i="1"/>
  <c r="V93" i="1"/>
  <c r="U93" i="1"/>
  <c r="AA92" i="1"/>
  <c r="Z92" i="1"/>
  <c r="Y92" i="1"/>
  <c r="X92" i="1"/>
  <c r="W92" i="1"/>
  <c r="V92" i="1"/>
  <c r="U92" i="1"/>
  <c r="AA91" i="1"/>
  <c r="Z91" i="1"/>
  <c r="Y91" i="1"/>
  <c r="X91" i="1"/>
  <c r="W91" i="1"/>
  <c r="V91" i="1"/>
  <c r="U91" i="1"/>
  <c r="AA90" i="1"/>
  <c r="Z90" i="1"/>
  <c r="Y90" i="1"/>
  <c r="X90" i="1"/>
  <c r="W90" i="1"/>
  <c r="V90" i="1"/>
  <c r="U90" i="1"/>
  <c r="T90" i="1"/>
  <c r="S90" i="1"/>
  <c r="R90" i="1"/>
  <c r="Q90" i="1"/>
  <c r="P90" i="1"/>
  <c r="O90" i="1"/>
  <c r="F90" i="1"/>
  <c r="AA89" i="1"/>
  <c r="Z89" i="1"/>
  <c r="Y89" i="1"/>
  <c r="X89" i="1"/>
  <c r="W89" i="1"/>
  <c r="V89" i="1"/>
  <c r="U89" i="1"/>
  <c r="AA88" i="1"/>
  <c r="Z88" i="1"/>
  <c r="Y88" i="1"/>
  <c r="X88" i="1"/>
  <c r="W88" i="1"/>
  <c r="V88" i="1"/>
  <c r="U88" i="1"/>
  <c r="AA87" i="1"/>
  <c r="Z87" i="1"/>
  <c r="Y87" i="1"/>
  <c r="X87" i="1"/>
  <c r="W87" i="1"/>
  <c r="V87" i="1"/>
  <c r="U87" i="1"/>
  <c r="AA86" i="1"/>
  <c r="Z86" i="1"/>
  <c r="Y86" i="1"/>
  <c r="X86" i="1"/>
  <c r="W86" i="1"/>
  <c r="V86" i="1"/>
  <c r="U86" i="1"/>
  <c r="AA85" i="1"/>
  <c r="Z85" i="1"/>
  <c r="Y85" i="1"/>
  <c r="X85" i="1"/>
  <c r="W85" i="1"/>
  <c r="V85" i="1"/>
  <c r="U85" i="1"/>
  <c r="AA84" i="1"/>
  <c r="Z84" i="1"/>
  <c r="Y84" i="1"/>
  <c r="X84" i="1"/>
  <c r="W84" i="1"/>
  <c r="V84" i="1"/>
  <c r="U84" i="1"/>
  <c r="AA83" i="1"/>
  <c r="Z83" i="1"/>
  <c r="Y83" i="1"/>
  <c r="X83" i="1"/>
  <c r="W83" i="1"/>
  <c r="V83" i="1"/>
  <c r="U83" i="1"/>
  <c r="AA82" i="1"/>
  <c r="Z82" i="1"/>
  <c r="Y82" i="1"/>
  <c r="X82" i="1"/>
  <c r="W82" i="1"/>
  <c r="V82" i="1"/>
  <c r="U82" i="1"/>
  <c r="AA81" i="1"/>
  <c r="Z81" i="1"/>
  <c r="Y81" i="1"/>
  <c r="X81" i="1"/>
  <c r="W81" i="1"/>
  <c r="V81" i="1"/>
  <c r="U81" i="1"/>
  <c r="AA80" i="1"/>
  <c r="Z80" i="1"/>
  <c r="Y80" i="1"/>
  <c r="X80" i="1"/>
  <c r="W80" i="1"/>
  <c r="V80" i="1"/>
  <c r="U80" i="1"/>
  <c r="AA79" i="1"/>
  <c r="Z79" i="1"/>
  <c r="Y79" i="1"/>
  <c r="X79" i="1"/>
  <c r="W79" i="1"/>
  <c r="V79" i="1"/>
  <c r="U79" i="1"/>
  <c r="AA78" i="1"/>
  <c r="Z78" i="1"/>
  <c r="Y78" i="1"/>
  <c r="X78" i="1"/>
  <c r="W78" i="1"/>
  <c r="V78" i="1"/>
  <c r="U78" i="1"/>
  <c r="AA77" i="1"/>
  <c r="Z77" i="1"/>
  <c r="Y77" i="1"/>
  <c r="X77" i="1"/>
  <c r="W77" i="1"/>
  <c r="V77" i="1"/>
  <c r="U77" i="1"/>
  <c r="AA76" i="1"/>
  <c r="Z76" i="1"/>
  <c r="Y76" i="1"/>
  <c r="X76" i="1"/>
  <c r="W76" i="1"/>
  <c r="V76" i="1"/>
  <c r="U76" i="1"/>
  <c r="AA75" i="1"/>
  <c r="Z75" i="1"/>
  <c r="Y75" i="1"/>
  <c r="X75" i="1"/>
  <c r="W75" i="1"/>
  <c r="V75" i="1"/>
  <c r="U75" i="1"/>
  <c r="AA74" i="1"/>
  <c r="Z74" i="1"/>
  <c r="Y74" i="1"/>
  <c r="X74" i="1"/>
  <c r="W74" i="1"/>
  <c r="V74" i="1"/>
  <c r="U74" i="1"/>
  <c r="AA73" i="1"/>
  <c r="Z73" i="1"/>
  <c r="Y73" i="1"/>
  <c r="X73" i="1"/>
  <c r="W73" i="1"/>
  <c r="V73" i="1"/>
  <c r="U73" i="1"/>
  <c r="AA72" i="1"/>
  <c r="Z72" i="1"/>
  <c r="Y72" i="1"/>
  <c r="X72" i="1"/>
  <c r="W72" i="1"/>
  <c r="V72" i="1"/>
  <c r="U72" i="1"/>
  <c r="AA71" i="1"/>
  <c r="Z71" i="1"/>
  <c r="Y71" i="1"/>
  <c r="X71" i="1"/>
  <c r="W71" i="1"/>
  <c r="V71" i="1"/>
  <c r="U71" i="1"/>
  <c r="M71" i="1"/>
  <c r="L71" i="1"/>
  <c r="K71" i="1"/>
  <c r="AA70" i="1"/>
  <c r="Z70" i="1"/>
  <c r="Y70" i="1"/>
  <c r="X70" i="1"/>
  <c r="W70" i="1"/>
  <c r="V70" i="1"/>
  <c r="U70" i="1"/>
  <c r="M70" i="1"/>
  <c r="K70" i="1"/>
  <c r="G70" i="1"/>
  <c r="AA69" i="1"/>
  <c r="Z69" i="1"/>
  <c r="Y69" i="1"/>
  <c r="X69" i="1"/>
  <c r="W69" i="1"/>
  <c r="V69" i="1"/>
  <c r="U69" i="1"/>
  <c r="M69" i="1"/>
  <c r="K69" i="1"/>
  <c r="AA68" i="1"/>
  <c r="Z68" i="1"/>
  <c r="Y68" i="1"/>
  <c r="X68" i="1"/>
  <c r="W68" i="1"/>
  <c r="V68" i="1"/>
  <c r="U68" i="1"/>
  <c r="M68" i="1"/>
  <c r="K68" i="1"/>
  <c r="AA67" i="1"/>
  <c r="Z67" i="1"/>
  <c r="Y67" i="1"/>
  <c r="X67" i="1"/>
  <c r="W67" i="1"/>
  <c r="V67" i="1"/>
  <c r="U67" i="1"/>
  <c r="M67" i="1"/>
  <c r="K67" i="1"/>
  <c r="AA66" i="1"/>
  <c r="Z66" i="1"/>
  <c r="Y66" i="1"/>
  <c r="X66" i="1"/>
  <c r="W66" i="1"/>
  <c r="V66" i="1"/>
  <c r="U66" i="1"/>
  <c r="M66" i="1"/>
  <c r="K66" i="1"/>
  <c r="AA65" i="1"/>
  <c r="Z65" i="1"/>
  <c r="Y65" i="1"/>
  <c r="X65" i="1"/>
  <c r="W65" i="1"/>
  <c r="V65" i="1"/>
  <c r="U65" i="1"/>
  <c r="M65" i="1"/>
  <c r="K65" i="1"/>
  <c r="AA64" i="1"/>
  <c r="Z64" i="1"/>
  <c r="Y64" i="1"/>
  <c r="X64" i="1"/>
  <c r="W64" i="1"/>
  <c r="V64" i="1"/>
  <c r="U64" i="1"/>
  <c r="M64" i="1"/>
  <c r="K64" i="1"/>
  <c r="AA63" i="1"/>
  <c r="Z63" i="1"/>
  <c r="Y63" i="1"/>
  <c r="X63" i="1"/>
  <c r="W63" i="1"/>
  <c r="V63" i="1"/>
  <c r="U63" i="1"/>
  <c r="M63" i="1"/>
  <c r="K63" i="1"/>
  <c r="F63" i="1"/>
  <c r="AA62" i="1"/>
  <c r="Z62" i="1"/>
  <c r="Y62" i="1"/>
  <c r="X62" i="1"/>
  <c r="W62" i="1"/>
  <c r="V62" i="1"/>
  <c r="U62" i="1"/>
  <c r="F62" i="1"/>
  <c r="AA61" i="1"/>
  <c r="Z61" i="1"/>
  <c r="Y61" i="1"/>
  <c r="X61" i="1"/>
  <c r="W61" i="1"/>
  <c r="V61" i="1"/>
  <c r="U61" i="1"/>
  <c r="F61" i="1"/>
  <c r="AA60" i="1"/>
  <c r="Z60" i="1"/>
  <c r="Y60" i="1"/>
  <c r="X60" i="1"/>
  <c r="W60" i="1"/>
  <c r="V60" i="1"/>
  <c r="U60" i="1"/>
  <c r="F60" i="1"/>
  <c r="AA59" i="1"/>
  <c r="Z59" i="1"/>
  <c r="Y59" i="1"/>
  <c r="X59" i="1"/>
  <c r="W59" i="1"/>
  <c r="V59" i="1"/>
  <c r="U59" i="1"/>
  <c r="K59" i="1"/>
  <c r="F59" i="1"/>
  <c r="AA58" i="1"/>
  <c r="Z58" i="1"/>
  <c r="Y58" i="1"/>
  <c r="X58" i="1"/>
  <c r="W58" i="1"/>
  <c r="V58" i="1"/>
  <c r="U58" i="1"/>
  <c r="F58" i="1"/>
  <c r="AA57" i="1"/>
  <c r="Z57" i="1"/>
  <c r="Y57" i="1"/>
  <c r="X57" i="1"/>
  <c r="W57" i="1"/>
  <c r="V57" i="1"/>
  <c r="U57" i="1"/>
  <c r="F57" i="1"/>
  <c r="AA56" i="1"/>
  <c r="Z56" i="1"/>
  <c r="Y56" i="1"/>
  <c r="X56" i="1"/>
  <c r="W56" i="1"/>
  <c r="V56" i="1"/>
  <c r="U56" i="1"/>
  <c r="N56" i="1"/>
  <c r="AA55" i="1"/>
  <c r="Z55" i="1"/>
  <c r="Y55" i="1"/>
  <c r="X55" i="1"/>
  <c r="W55" i="1"/>
  <c r="V55" i="1"/>
  <c r="U55" i="1"/>
  <c r="N55" i="1"/>
  <c r="AA54" i="1"/>
  <c r="Z54" i="1"/>
  <c r="Y54" i="1"/>
  <c r="X54" i="1"/>
  <c r="W54" i="1"/>
  <c r="V54" i="1"/>
  <c r="U54" i="1"/>
  <c r="N54" i="1"/>
  <c r="K54" i="1"/>
  <c r="AA53" i="1"/>
  <c r="Z53" i="1"/>
  <c r="Y53" i="1"/>
  <c r="X53" i="1"/>
  <c r="W53" i="1"/>
  <c r="V53" i="1"/>
  <c r="U53" i="1"/>
  <c r="N53" i="1"/>
  <c r="AA52" i="1"/>
  <c r="Z52" i="1"/>
  <c r="Y52" i="1"/>
  <c r="X52" i="1"/>
  <c r="W52" i="1"/>
  <c r="V52" i="1"/>
  <c r="U52" i="1"/>
  <c r="N52" i="1"/>
  <c r="E52" i="1"/>
  <c r="D52" i="1"/>
  <c r="C52" i="1"/>
  <c r="AA51" i="1"/>
  <c r="Z51" i="1"/>
  <c r="Y51" i="1"/>
  <c r="X51" i="1"/>
  <c r="W51" i="1"/>
  <c r="V51" i="1"/>
  <c r="U51" i="1"/>
  <c r="N51" i="1"/>
  <c r="E51" i="1"/>
  <c r="D51" i="1"/>
  <c r="C51" i="1"/>
  <c r="AA50" i="1"/>
  <c r="Z50" i="1"/>
  <c r="Y50" i="1"/>
  <c r="X50" i="1"/>
  <c r="W50" i="1"/>
  <c r="V50" i="1"/>
  <c r="U50" i="1"/>
  <c r="N50" i="1"/>
  <c r="E50" i="1"/>
  <c r="D50" i="1"/>
  <c r="C50" i="1"/>
  <c r="AA49" i="1"/>
  <c r="Z49" i="1"/>
  <c r="Y49" i="1"/>
  <c r="X49" i="1"/>
  <c r="W49" i="1"/>
  <c r="V49" i="1"/>
  <c r="U49" i="1"/>
  <c r="N49" i="1"/>
  <c r="F49" i="1"/>
  <c r="AA48" i="1"/>
  <c r="Z48" i="1"/>
  <c r="Y48" i="1"/>
  <c r="X48" i="1"/>
  <c r="W48" i="1"/>
  <c r="V48" i="1"/>
  <c r="U48" i="1"/>
  <c r="N48" i="1"/>
  <c r="F48" i="1"/>
  <c r="A48" i="1"/>
  <c r="AA47" i="1"/>
  <c r="Z47" i="1"/>
  <c r="Y47" i="1"/>
  <c r="X47" i="1"/>
  <c r="W47" i="1"/>
  <c r="V47" i="1"/>
  <c r="U47" i="1"/>
  <c r="AA46" i="1"/>
  <c r="Z46" i="1"/>
  <c r="Y46" i="1"/>
  <c r="X46" i="1"/>
  <c r="W46" i="1"/>
  <c r="V46" i="1"/>
  <c r="U46" i="1"/>
  <c r="F46" i="1"/>
  <c r="D46" i="1"/>
  <c r="B46" i="1"/>
  <c r="AA45" i="1"/>
  <c r="Z45" i="1"/>
  <c r="Y45" i="1"/>
  <c r="X45" i="1"/>
  <c r="W45" i="1"/>
  <c r="V45" i="1"/>
  <c r="U45" i="1"/>
  <c r="O45" i="1"/>
  <c r="AA44" i="1"/>
  <c r="Z44" i="1"/>
  <c r="Y44" i="1"/>
  <c r="X44" i="1"/>
  <c r="W44" i="1"/>
  <c r="V44" i="1"/>
  <c r="U44" i="1"/>
  <c r="M44" i="1"/>
  <c r="F44" i="1"/>
  <c r="AA43" i="1"/>
  <c r="Z43" i="1"/>
  <c r="Y43" i="1"/>
  <c r="X43" i="1"/>
  <c r="W43" i="1"/>
  <c r="V43" i="1"/>
  <c r="U43" i="1"/>
  <c r="F43" i="1"/>
  <c r="AA42" i="1"/>
  <c r="Z42" i="1"/>
  <c r="Y42" i="1"/>
  <c r="X42" i="1"/>
  <c r="W42" i="1"/>
  <c r="V42" i="1"/>
  <c r="U42" i="1"/>
  <c r="O42" i="1"/>
  <c r="F42" i="1"/>
  <c r="AA41" i="1"/>
  <c r="Z41" i="1"/>
  <c r="Y41" i="1"/>
  <c r="X41" i="1"/>
  <c r="W41" i="1"/>
  <c r="V41" i="1"/>
  <c r="U41" i="1"/>
  <c r="F41" i="1"/>
  <c r="AA40" i="1"/>
  <c r="Z40" i="1"/>
  <c r="Y40" i="1"/>
  <c r="X40" i="1"/>
  <c r="W40" i="1"/>
  <c r="V40" i="1"/>
  <c r="U40" i="1"/>
  <c r="AA39" i="1"/>
  <c r="Z39" i="1"/>
  <c r="Y39" i="1"/>
  <c r="X39" i="1"/>
  <c r="W39" i="1"/>
  <c r="V39" i="1"/>
  <c r="U39" i="1"/>
  <c r="Q39" i="1"/>
  <c r="P39" i="1"/>
  <c r="O39" i="1"/>
  <c r="N39" i="1"/>
  <c r="K39" i="1"/>
  <c r="AA38" i="1"/>
  <c r="Z38" i="1"/>
  <c r="Y38" i="1"/>
  <c r="X38" i="1"/>
  <c r="W38" i="1"/>
  <c r="V38" i="1"/>
  <c r="U38" i="1"/>
  <c r="N38" i="1"/>
  <c r="AA37" i="1"/>
  <c r="Z37" i="1"/>
  <c r="Y37" i="1"/>
  <c r="X37" i="1"/>
  <c r="W37" i="1"/>
  <c r="V37" i="1"/>
  <c r="U37" i="1"/>
  <c r="Q37" i="1"/>
  <c r="P37" i="1"/>
  <c r="O37" i="1"/>
  <c r="N37" i="1"/>
  <c r="K37" i="1"/>
  <c r="AA36" i="1"/>
  <c r="Z36" i="1"/>
  <c r="Y36" i="1"/>
  <c r="X36" i="1"/>
  <c r="W36" i="1"/>
  <c r="V36" i="1"/>
  <c r="U36" i="1"/>
  <c r="O36" i="1"/>
  <c r="H36" i="1"/>
  <c r="F36" i="1"/>
  <c r="E36" i="1"/>
  <c r="D36" i="1"/>
  <c r="C36" i="1"/>
  <c r="B36" i="1"/>
  <c r="AA35" i="1"/>
  <c r="Z35" i="1"/>
  <c r="Y35" i="1"/>
  <c r="X35" i="1"/>
  <c r="W35" i="1"/>
  <c r="V35" i="1"/>
  <c r="U35" i="1"/>
  <c r="R35" i="1"/>
  <c r="Q35" i="1"/>
  <c r="P35" i="1"/>
  <c r="O35" i="1"/>
  <c r="N35" i="1"/>
  <c r="M35" i="1"/>
  <c r="L35" i="1"/>
  <c r="K35" i="1"/>
  <c r="G35" i="1"/>
  <c r="F35" i="1"/>
  <c r="E35" i="1"/>
  <c r="C35" i="1"/>
  <c r="AA34" i="1"/>
  <c r="Z34" i="1"/>
  <c r="Y34" i="1"/>
  <c r="X34" i="1"/>
  <c r="W34" i="1"/>
  <c r="V34" i="1"/>
  <c r="U34" i="1"/>
  <c r="T34" i="1"/>
  <c r="R34" i="1"/>
  <c r="Q34" i="1"/>
  <c r="P34" i="1"/>
  <c r="O34" i="1"/>
  <c r="N34" i="1"/>
  <c r="M34" i="1"/>
  <c r="L34" i="1"/>
  <c r="K34" i="1"/>
  <c r="H34" i="1"/>
  <c r="F34" i="1"/>
  <c r="D34" i="1"/>
  <c r="B34" i="1"/>
  <c r="AA33" i="1"/>
  <c r="Z33" i="1"/>
  <c r="Y33" i="1"/>
  <c r="X33" i="1"/>
  <c r="W33" i="1"/>
  <c r="V33" i="1"/>
  <c r="U33" i="1"/>
  <c r="T33" i="1"/>
  <c r="Q33" i="1"/>
  <c r="P33" i="1"/>
  <c r="O33" i="1"/>
  <c r="N33" i="1"/>
  <c r="M33" i="1"/>
  <c r="L33" i="1"/>
  <c r="K33" i="1"/>
  <c r="I33" i="1"/>
  <c r="AA32" i="1"/>
  <c r="Z32" i="1"/>
  <c r="Y32" i="1"/>
  <c r="X32" i="1"/>
  <c r="W32" i="1"/>
  <c r="V32" i="1"/>
  <c r="U32" i="1"/>
  <c r="T32" i="1"/>
  <c r="Q32" i="1"/>
  <c r="P32" i="1"/>
  <c r="O32" i="1"/>
  <c r="N32" i="1"/>
  <c r="M32" i="1"/>
  <c r="L32" i="1"/>
  <c r="K32" i="1"/>
  <c r="I32" i="1"/>
  <c r="AA31" i="1"/>
  <c r="Z31" i="1"/>
  <c r="Y31" i="1"/>
  <c r="X31" i="1"/>
  <c r="W31" i="1"/>
  <c r="V31" i="1"/>
  <c r="U31" i="1"/>
  <c r="T31" i="1"/>
  <c r="Q31" i="1"/>
  <c r="P31" i="1"/>
  <c r="O31" i="1"/>
  <c r="N31" i="1"/>
  <c r="M31" i="1"/>
  <c r="L31" i="1"/>
  <c r="K31" i="1"/>
  <c r="I31" i="1"/>
  <c r="AA30" i="1"/>
  <c r="Z30" i="1"/>
  <c r="Y30" i="1"/>
  <c r="X30" i="1"/>
  <c r="W30" i="1"/>
  <c r="V30" i="1"/>
  <c r="U30" i="1"/>
  <c r="T30" i="1"/>
  <c r="Q30" i="1"/>
  <c r="P30" i="1"/>
  <c r="O30" i="1"/>
  <c r="N30" i="1"/>
  <c r="M30" i="1"/>
  <c r="L30" i="1"/>
  <c r="K30" i="1"/>
  <c r="I30" i="1"/>
  <c r="AA29" i="1"/>
  <c r="Z29" i="1"/>
  <c r="Y29" i="1"/>
  <c r="X29" i="1"/>
  <c r="W29" i="1"/>
  <c r="V29" i="1"/>
  <c r="U29" i="1"/>
  <c r="T29" i="1"/>
  <c r="Q29" i="1"/>
  <c r="P29" i="1"/>
  <c r="O29" i="1"/>
  <c r="N29" i="1"/>
  <c r="M29" i="1"/>
  <c r="L29" i="1"/>
  <c r="K29" i="1"/>
  <c r="I29" i="1"/>
  <c r="AA28" i="1"/>
  <c r="Z28" i="1"/>
  <c r="Y28" i="1"/>
  <c r="X28" i="1"/>
  <c r="W28" i="1"/>
  <c r="V28" i="1"/>
  <c r="U28" i="1"/>
  <c r="T28" i="1"/>
  <c r="Q28" i="1"/>
  <c r="P28" i="1"/>
  <c r="O28" i="1"/>
  <c r="N28" i="1"/>
  <c r="M28" i="1"/>
  <c r="L28" i="1"/>
  <c r="K28" i="1"/>
  <c r="I28" i="1"/>
  <c r="AA27" i="1"/>
  <c r="Z27" i="1"/>
  <c r="Y27" i="1"/>
  <c r="X27" i="1"/>
  <c r="W27" i="1"/>
  <c r="V27" i="1"/>
  <c r="U27" i="1"/>
  <c r="T27" i="1"/>
  <c r="Q27" i="1"/>
  <c r="P27" i="1"/>
  <c r="O27" i="1"/>
  <c r="N27" i="1"/>
  <c r="M27" i="1"/>
  <c r="L27" i="1"/>
  <c r="K27" i="1"/>
  <c r="I27" i="1"/>
  <c r="AA26" i="1"/>
  <c r="Z26" i="1"/>
  <c r="Y26" i="1"/>
  <c r="X26" i="1"/>
  <c r="W26" i="1"/>
  <c r="V26" i="1"/>
  <c r="U26" i="1"/>
  <c r="T26" i="1"/>
  <c r="R26" i="1"/>
  <c r="Q26" i="1"/>
  <c r="P26" i="1"/>
  <c r="O26" i="1"/>
  <c r="N26" i="1"/>
  <c r="M26" i="1"/>
  <c r="L26" i="1"/>
  <c r="K26" i="1"/>
  <c r="I26" i="1"/>
  <c r="AA25" i="1"/>
  <c r="Z25" i="1"/>
  <c r="Y25" i="1"/>
  <c r="X25" i="1"/>
  <c r="W25" i="1"/>
  <c r="V25" i="1"/>
  <c r="U25" i="1"/>
  <c r="E25" i="1"/>
  <c r="D25" i="1"/>
  <c r="C25" i="1"/>
  <c r="B25" i="1"/>
  <c r="AA24" i="1"/>
  <c r="Z24" i="1"/>
  <c r="Y24" i="1"/>
  <c r="X24" i="1"/>
  <c r="W24" i="1"/>
  <c r="V24" i="1"/>
  <c r="U24" i="1"/>
  <c r="O24" i="1"/>
  <c r="N24" i="1"/>
  <c r="I24" i="1"/>
  <c r="AA23" i="1"/>
  <c r="Z23" i="1"/>
  <c r="Y23" i="1"/>
  <c r="X23" i="1"/>
  <c r="W23" i="1"/>
  <c r="V23" i="1"/>
  <c r="U23" i="1"/>
  <c r="O23" i="1"/>
  <c r="N23" i="1"/>
  <c r="AA22" i="1"/>
  <c r="Z22" i="1"/>
  <c r="Y22" i="1"/>
  <c r="X22" i="1"/>
  <c r="W22" i="1"/>
  <c r="V22" i="1"/>
  <c r="U22" i="1"/>
  <c r="O22" i="1"/>
  <c r="N22" i="1"/>
  <c r="AA21" i="1"/>
  <c r="Z21" i="1"/>
  <c r="Y21" i="1"/>
  <c r="X21" i="1"/>
  <c r="W21" i="1"/>
  <c r="V21" i="1"/>
  <c r="U21" i="1"/>
  <c r="O21" i="1"/>
  <c r="N21" i="1"/>
  <c r="AA20" i="1"/>
  <c r="Z20" i="1"/>
  <c r="Y20" i="1"/>
  <c r="X20" i="1"/>
  <c r="W20" i="1"/>
  <c r="V20" i="1"/>
  <c r="U20" i="1"/>
  <c r="O20" i="1"/>
  <c r="N20" i="1"/>
  <c r="AA19" i="1"/>
  <c r="Z19" i="1"/>
  <c r="Y19" i="1"/>
  <c r="X19" i="1"/>
  <c r="W19" i="1"/>
  <c r="V19" i="1"/>
  <c r="U19" i="1"/>
  <c r="O19" i="1"/>
  <c r="N19" i="1"/>
  <c r="AA18" i="1"/>
  <c r="Z18" i="1"/>
  <c r="Y18" i="1"/>
  <c r="X18" i="1"/>
  <c r="W18" i="1"/>
  <c r="V18" i="1"/>
  <c r="U18" i="1"/>
  <c r="O18" i="1"/>
  <c r="N18" i="1"/>
  <c r="AA17" i="1"/>
  <c r="Z17" i="1"/>
  <c r="Y17" i="1"/>
  <c r="X17" i="1"/>
  <c r="W17" i="1"/>
  <c r="V17" i="1"/>
  <c r="U17" i="1"/>
  <c r="O17" i="1"/>
  <c r="N17" i="1"/>
  <c r="AA16" i="1"/>
  <c r="Z16" i="1"/>
  <c r="Y16" i="1"/>
  <c r="X16" i="1"/>
  <c r="W16" i="1"/>
  <c r="V16" i="1"/>
  <c r="U16" i="1"/>
  <c r="AA15" i="1"/>
  <c r="Z15" i="1"/>
  <c r="Y15" i="1"/>
  <c r="X15" i="1"/>
  <c r="W15" i="1"/>
  <c r="V15" i="1"/>
  <c r="U15" i="1"/>
  <c r="AA14" i="1"/>
  <c r="Z14" i="1"/>
  <c r="Y14" i="1"/>
  <c r="X14" i="1"/>
  <c r="W14" i="1"/>
  <c r="V14" i="1"/>
  <c r="U14" i="1"/>
  <c r="AA13" i="1"/>
  <c r="Z13" i="1"/>
  <c r="Y13" i="1"/>
  <c r="X13" i="1"/>
  <c r="W13" i="1"/>
  <c r="V13" i="1"/>
  <c r="U13" i="1"/>
  <c r="AA12" i="1"/>
  <c r="Z12" i="1"/>
  <c r="Y12" i="1"/>
  <c r="X12" i="1"/>
  <c r="W12" i="1"/>
  <c r="V12" i="1"/>
  <c r="U12" i="1"/>
  <c r="AA11" i="1"/>
  <c r="Z11" i="1"/>
  <c r="Y11" i="1"/>
  <c r="X11" i="1"/>
  <c r="W11" i="1"/>
  <c r="V11" i="1"/>
  <c r="U11" i="1"/>
  <c r="AA10" i="1"/>
  <c r="Z10" i="1"/>
  <c r="Y10" i="1"/>
  <c r="X10" i="1"/>
  <c r="W10" i="1"/>
  <c r="V10" i="1"/>
  <c r="G7" i="1"/>
  <c r="K6" i="1"/>
  <c r="K4" i="1"/>
  <c r="AB3" i="1"/>
  <c r="K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PERFLER Konrad</author>
  </authors>
  <commentList>
    <comment ref="U10" authorId="0" shapeId="0" xr:uid="{00000000-0006-0000-0000-000001000000}">
      <text>
        <r>
          <rPr>
            <sz val="9"/>
            <rFont val="Tahoma"/>
            <family val="2"/>
          </rPr>
          <t>Sonntag hier eingeben!
die folgenden Tage werden automatisch übernommen</t>
        </r>
      </text>
    </comment>
    <comment ref="T34" authorId="0" shapeId="0" xr:uid="{00000000-0006-0000-0000-000002000000}">
      <text>
        <r>
          <rPr>
            <sz val="8"/>
            <rFont val="Tahoma"/>
            <family val="2"/>
          </rPr>
          <t>Summe Anzahl VA-Ort</t>
        </r>
      </text>
    </comment>
    <comment ref="I35" authorId="0" shapeId="0" xr:uid="{00000000-0006-0000-0000-000003000000}">
      <text>
        <r>
          <rPr>
            <sz val="8"/>
            <rFont val="Tahoma"/>
            <family val="2"/>
          </rPr>
          <t>Beschlussdatum eingeben,
wenn die Anzahl der zulässigen 
Begleitpersonen autonom  
festgelegt wurde</t>
        </r>
        <r>
          <rPr>
            <sz val="8"/>
            <rFont val="Tahoma"/>
            <family val="2"/>
          </rPr>
          <t xml:space="preserve">
</t>
        </r>
      </text>
    </comment>
    <comment ref="O36" authorId="0" shapeId="0" xr:uid="{00000000-0006-0000-0000-000004000000}">
      <text>
        <r>
          <rPr>
            <b/>
            <sz val="8"/>
            <rFont val="Tahoma"/>
            <family val="2"/>
          </rPr>
          <t>max 8:00 nur für Exkursion, wenn &gt;8 über EDM</t>
        </r>
      </text>
    </comment>
    <comment ref="O39" authorId="0" shapeId="0" xr:uid="{00000000-0006-0000-0000-000005000000}">
      <text>
        <r>
          <rPr>
            <b/>
            <sz val="8"/>
            <rFont val="Tahoma"/>
            <family val="2"/>
          </rPr>
          <t>frühester Beginn</t>
        </r>
      </text>
    </comment>
    <comment ref="P39" authorId="0" shapeId="0" xr:uid="{00000000-0006-0000-0000-000006000000}">
      <text>
        <r>
          <rPr>
            <sz val="8"/>
            <rFont val="Tahoma"/>
            <family val="2"/>
          </rPr>
          <t xml:space="preserve">spätestes  Ende
</t>
        </r>
      </text>
    </comment>
    <comment ref="Q39" authorId="0" shapeId="0" xr:uid="{00000000-0006-0000-0000-000007000000}">
      <text>
        <r>
          <rPr>
            <b/>
            <sz val="8"/>
            <rFont val="Tahoma"/>
            <family val="2"/>
          </rPr>
          <t>Anzahl der Nächte</t>
        </r>
        <r>
          <rPr>
            <sz val="8"/>
            <rFont val="Tahoma"/>
            <family val="2"/>
          </rPr>
          <t xml:space="preserve">
</t>
        </r>
      </text>
    </comment>
    <comment ref="O42" authorId="0" shapeId="0" xr:uid="{00000000-0006-0000-0000-000008000000}">
      <text>
        <r>
          <rPr>
            <b/>
            <sz val="8"/>
            <rFont val="Tahoma"/>
            <family val="2"/>
          </rPr>
          <t>Anzahl Tage</t>
        </r>
        <r>
          <rPr>
            <sz val="8"/>
            <rFont val="Tahoma"/>
            <family val="2"/>
          </rPr>
          <t xml:space="preserve">
</t>
        </r>
      </text>
    </comment>
    <comment ref="B68" authorId="0" shapeId="0" xr:uid="{00000000-0006-0000-0000-000009000000}">
      <text>
        <r>
          <rPr>
            <sz val="8"/>
            <rFont val="Tahoma"/>
            <family val="2"/>
          </rPr>
          <t xml:space="preserve">Eingabe von Bemerkungen möglich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BRUNNER Markus</author>
  </authors>
  <commentList>
    <comment ref="A65" authorId="0" shapeId="0" xr:uid="{00000000-0006-0000-0800-000001000000}">
      <text>
        <r>
          <rPr>
            <b/>
            <sz val="9"/>
            <rFont val="Tahoma"/>
            <family val="2"/>
          </rPr>
          <t>BRUNNER Markus:</t>
        </r>
        <r>
          <rPr>
            <sz val="9"/>
            <rFont val="Tahoma"/>
            <family val="2"/>
          </rPr>
          <t xml:space="preserve">
Zeile</t>
        </r>
      </text>
    </comment>
  </commentList>
</comments>
</file>

<file path=xl/sharedStrings.xml><?xml version="1.0" encoding="utf-8"?>
<sst xmlns="http://schemas.openxmlformats.org/spreadsheetml/2006/main" count="10101" uniqueCount="7207">
  <si>
    <t>direktion@pts-matreiosttirol.tsn.at</t>
  </si>
  <si>
    <t>direktion@vs-assling.tsn.at</t>
  </si>
  <si>
    <t>Sorko Martin</t>
  </si>
  <si>
    <t>direktion@vs-pfaffenhofen.tsn.at</t>
  </si>
  <si>
    <t>direktion@vs-polling.tsn.at</t>
  </si>
  <si>
    <t>Thöni Sabine</t>
  </si>
  <si>
    <t>direktion@vs-ranggen.tsn.at</t>
  </si>
  <si>
    <t>Leitner Karl</t>
  </si>
  <si>
    <t>direktion@vs-reith-seefeld.tsn.at</t>
  </si>
  <si>
    <t>direktion@pts-prutz.tsn.at</t>
  </si>
  <si>
    <t>direktion@tfbs-landeck.tsn.at</t>
  </si>
  <si>
    <t>direktion@vs-fliess.tsn.at</t>
  </si>
  <si>
    <t>direktion@vs-eichholz.tsn.at</t>
  </si>
  <si>
    <t>direktion@vs-hochgallmigg.tsn.at</t>
  </si>
  <si>
    <t>direktion@vs-piller.tsn.at</t>
  </si>
  <si>
    <t>Erhart Rainer</t>
  </si>
  <si>
    <t>direktion@vs-urgen.tsn.at</t>
  </si>
  <si>
    <t>Sprenger Christina</t>
  </si>
  <si>
    <t>direktion@vs-flirsch.tsn.at</t>
  </si>
  <si>
    <t>Zangerl Christa</t>
  </si>
  <si>
    <t>direktion@vs-galtuer.tsn.at</t>
  </si>
  <si>
    <t>direktion@vs-grins.tsn.at</t>
  </si>
  <si>
    <t>direktion@vs-ischgl.tsn.at</t>
  </si>
  <si>
    <t>direktion@vs-mathon.tsn.at</t>
  </si>
  <si>
    <t>direktion@vs-kappl.tsn.at</t>
  </si>
  <si>
    <t>direktion@vs-kaunerberg.tsn.at</t>
  </si>
  <si>
    <t>Wolf Maria</t>
  </si>
  <si>
    <t>Berufspraktische Tage</t>
  </si>
  <si>
    <t>Berufspraktische Woche</t>
  </si>
  <si>
    <t>Wintersportwoche</t>
  </si>
  <si>
    <t>Sommersportwoche</t>
  </si>
  <si>
    <t>Projektwoche</t>
  </si>
  <si>
    <t>Abschlusslehrfahrt</t>
  </si>
  <si>
    <t>Entscheidung über die Durchführung durch:</t>
  </si>
  <si>
    <t>Schulleiter</t>
  </si>
  <si>
    <t>Sonntag</t>
  </si>
  <si>
    <t>Montag</t>
  </si>
  <si>
    <t>Dienstag</t>
  </si>
  <si>
    <t>Mittwoch</t>
  </si>
  <si>
    <t>Donnerstag</t>
  </si>
  <si>
    <t>Freitag</t>
  </si>
  <si>
    <t>Samstag</t>
  </si>
  <si>
    <t>8 bis 12 Stunden</t>
  </si>
  <si>
    <t>12 bis 24 Stunden</t>
  </si>
  <si>
    <t>Halbtagswandertag und Sporttag in der Dauer von mehr als 5 bis zu 8 Stunden</t>
  </si>
  <si>
    <t>direktion@vs-patsch.tsn.at</t>
  </si>
  <si>
    <t>direktion@vs-rinn.tsn.at</t>
  </si>
  <si>
    <t>Arnold-Mayr Margaretha</t>
  </si>
  <si>
    <t>direktion@vs-rum.tsn.at</t>
  </si>
  <si>
    <t>Grünerbl Bernadette</t>
  </si>
  <si>
    <t>direktion@vs-huben-laengenfeld.tsn.at</t>
  </si>
  <si>
    <t>direktion@vs-imsterberg.tsn.at</t>
  </si>
  <si>
    <t>Falkner Josef</t>
  </si>
  <si>
    <t>direktion@vs-imsto.tsn.at</t>
  </si>
  <si>
    <t>direktion@vs-hermanngmeiner.tsn.at</t>
  </si>
  <si>
    <t xml:space="preserve"> =WENN(SVERWEIS(AA37;'Schulen (2)'!$A$2:$O$751;5;FALSCH) =Parameter2!$Y$2;AA37;0)</t>
  </si>
  <si>
    <t xml:space="preserve"> =AA36+1</t>
  </si>
  <si>
    <t xml:space="preserve"> =WENN(AA37&lt;&gt;Z37;"";SVERWEIS(AA37;'Schulen (2)'!A36:O785;10;FALSCH))</t>
  </si>
  <si>
    <t xml:space="preserve"> =WENN(SVERWEIS(AA38;'Schulen (2)'!$A$2:$O$751;5;FALSCH) =Parameter2!$Y$2;AA38;0)</t>
  </si>
  <si>
    <t xml:space="preserve"> =AA37+1</t>
  </si>
  <si>
    <t xml:space="preserve"> =WENN(AA38&lt;&gt;Z38;"";SVERWEIS(AA38;'Schulen (2)'!A37:O786;10;FALSCH))</t>
  </si>
  <si>
    <t xml:space="preserve"> =WENN(SVERWEIS(AA39;'Schulen (2)'!$A$2:$O$751;5;FALSCH) =Parameter2!$Y$2;AA39;0)</t>
  </si>
  <si>
    <t xml:space="preserve"> =AA38+1</t>
  </si>
  <si>
    <t xml:space="preserve"> =WENN(AA39&lt;&gt;Z39;"";SVERWEIS(AA39;'Schulen (2)'!A38:O787;10;FALSCH))</t>
  </si>
  <si>
    <t xml:space="preserve"> =WENN(SVERWEIS(AA40;'Schulen (2)'!$A$2:$O$751;5;FALSCH) =Parameter2!$Y$2;AA40;0)</t>
  </si>
  <si>
    <t xml:space="preserve"> =AA39+1</t>
  </si>
  <si>
    <t xml:space="preserve"> =WENN(AA40&lt;&gt;Z40;"";SVERWEIS(AA40;'Schulen (2)'!A39:O788;10;FALSCH))</t>
  </si>
  <si>
    <t xml:space="preserve"> =WENN(SVERWEIS(AA41;'Schulen (2)'!$A$2:$O$751;5;FALSCH) =Parameter2!$Y$2;AA41;0)</t>
  </si>
  <si>
    <t xml:space="preserve"> =AA40+1</t>
  </si>
  <si>
    <t xml:space="preserve"> =WENN(AA41&lt;&gt;Z41;"";SVERWEIS(AA41;'Schulen (2)'!A40:O789;10;FALSCH))</t>
  </si>
  <si>
    <t xml:space="preserve"> =WENN(SVERWEIS(AA42;'Schulen (2)'!$A$2:$O$751;5;FALSCH) =Parameter2!$Y$2;AA42;0)</t>
  </si>
  <si>
    <t xml:space="preserve"> =AA41+1</t>
  </si>
  <si>
    <t xml:space="preserve"> =WENN(AA42&lt;&gt;Z42;"";SVERWEIS(AA42;'Schulen (2)'!A41:O790;10;FALSCH))</t>
  </si>
  <si>
    <t xml:space="preserve"> =WENN(SVERWEIS(AA43;'Schulen (2)'!$A$2:$O$751;5;FALSCH) =Parameter2!$Y$2;AA43;0)</t>
  </si>
  <si>
    <t xml:space="preserve"> =AA42+1</t>
  </si>
  <si>
    <t xml:space="preserve"> =WENN(AA43&lt;&gt;Z43;"";SVERWEIS(AA43;'Schulen (2)'!A42:O791;10;FALSCH))</t>
  </si>
  <si>
    <t xml:space="preserve"> =WENN(SVERWEIS(AA44;'Schulen (2)'!$A$2:$O$751;5;FALSCH) =Parameter2!$Y$2;AA44;0)</t>
  </si>
  <si>
    <t xml:space="preserve"> =AA43+1</t>
  </si>
  <si>
    <t xml:space="preserve"> =WENN(AA44&lt;&gt;Z44;"";SVERWEIS(AA44;'Schulen (2)'!A43:O792;10;FALSCH))</t>
  </si>
  <si>
    <t xml:space="preserve"> =WENN(SVERWEIS(AA45;'Schulen (2)'!$A$2:$O$751;5;FALSCH) =Parameter2!$Y$2;AA45;0)</t>
  </si>
  <si>
    <t xml:space="preserve"> =AA44+1</t>
  </si>
  <si>
    <t xml:space="preserve"> =WENN(AA45&lt;&gt;Z45;"";SVERWEIS(AA45;'Schulen (2)'!A44:O793;10;FALSCH))</t>
  </si>
  <si>
    <t xml:space="preserve"> =WENN(SVERWEIS(AA46;'Schulen (2)'!$A$2:$O$751;5;FALSCH) =Parameter2!$Y$2;AA46;0)</t>
  </si>
  <si>
    <t xml:space="preserve"> =AA45+1</t>
  </si>
  <si>
    <t xml:space="preserve"> =WENN(AA46&lt;&gt;Z46;"";SVERWEIS(AA46;'Schulen (2)'!A45:O794;10;FALSCH))</t>
  </si>
  <si>
    <t xml:space="preserve"> =WENN(SVERWEIS(AA47;'Schulen (2)'!$A$2:$O$751;5;FALSCH) =Parameter2!$Y$2;AA47;0)</t>
  </si>
  <si>
    <t xml:space="preserve"> =AA46+1</t>
  </si>
  <si>
    <t xml:space="preserve"> =WENN(AA47&lt;&gt;Z47;"";SVERWEIS(AA47;'Schulen (2)'!A46:O795;10;FALSCH))</t>
  </si>
  <si>
    <t xml:space="preserve"> =WENN(SVERWEIS(AA48;'Schulen (2)'!$A$2:$O$751;5;FALSCH) =Parameter2!$Y$2;AA48;0)</t>
  </si>
  <si>
    <t xml:space="preserve"> =AA47+1</t>
  </si>
  <si>
    <t xml:space="preserve"> =WENN(AA48&lt;&gt;Z48;"";SVERWEIS(AA48;'Schulen (2)'!A47:O796;10;FALSCH))</t>
  </si>
  <si>
    <t xml:space="preserve"> =WENN(SVERWEIS(AA49;'Schulen (2)'!$A$2:$O$751;5;FALSCH) =Parameter2!$Y$2;AA49;0)</t>
  </si>
  <si>
    <t xml:space="preserve"> =AA48+1</t>
  </si>
  <si>
    <t xml:space="preserve"> =WENN(AA49&lt;&gt;Z49;"";SVERWEIS(AA49;'Schulen (2)'!A48:O797;10;FALSCH))</t>
  </si>
  <si>
    <t xml:space="preserve"> =WENN(SVERWEIS(AA63;'Schulen (2)'!$A$2:$O$751;5;FALSCH) =Parameter2!$Y$2;AA63;0)</t>
  </si>
  <si>
    <t xml:space="preserve"> =AA62+1</t>
  </si>
  <si>
    <t xml:space="preserve"> =WENN(AA63&lt;&gt;Z63;"";SVERWEIS(AA63;'Schulen (2)'!A62:O811;10;FALSCH))</t>
  </si>
  <si>
    <t xml:space="preserve"> =WENN(SVERWEIS(AA64;'Schulen (2)'!$A$2:$O$751;5;FALSCH) =Parameter2!$Y$2;AA64;0)</t>
  </si>
  <si>
    <t xml:space="preserve"> =AA63+1</t>
  </si>
  <si>
    <t xml:space="preserve"> =WENN(AA64&lt;&gt;Z64;"";SVERWEIS(AA64;'Schulen (2)'!A63:O812;10;FALSCH))</t>
  </si>
  <si>
    <t xml:space="preserve"> =WENN(SVERWEIS(AA65;'Schulen (2)'!$A$2:$O$751;5;FALSCH) =Parameter2!$Y$2;AA65;0)</t>
  </si>
  <si>
    <t xml:space="preserve"> =AA64+1</t>
  </si>
  <si>
    <t xml:space="preserve"> =WENN(AA65&lt;&gt;Z65;"";SVERWEIS(AA65;'Schulen (2)'!A64:O813;10;FALSCH))</t>
  </si>
  <si>
    <t xml:space="preserve"> =WENN(SVERWEIS(AA66;'Schulen (2)'!$A$2:$O$751;5;FALSCH) =Parameter2!$Y$2;AA66;0)</t>
  </si>
  <si>
    <t xml:space="preserve"> =AA65+1</t>
  </si>
  <si>
    <t xml:space="preserve"> =WENN(AA66&lt;&gt;Z66;"";SVERWEIS(AA66;'Schulen (2)'!A65:O814;10;FALSCH))</t>
  </si>
  <si>
    <t xml:space="preserve"> =WENN(SVERWEIS(AA67;'Schulen (2)'!$A$2:$O$751;5;FALSCH) =Parameter2!$Y$2;AA67;0)</t>
  </si>
  <si>
    <t xml:space="preserve"> =AA66+1</t>
  </si>
  <si>
    <t xml:space="preserve"> =WENN(AA67&lt;&gt;Z67;"";SVERWEIS(AA67;'Schulen (2)'!A66:O815;10;FALSCH))</t>
  </si>
  <si>
    <t xml:space="preserve"> =WENN(SVERWEIS(AA68;'Schulen (2)'!$A$2:$O$751;5;FALSCH) =Parameter2!$Y$2;AA68;0)</t>
  </si>
  <si>
    <t xml:space="preserve"> =AA67+1</t>
  </si>
  <si>
    <t xml:space="preserve"> =WENN(AA68&lt;&gt;Z68;"";SVERWEIS(AA68;'Schulen (2)'!A67:O816;10;FALSCH))</t>
  </si>
  <si>
    <t xml:space="preserve"> =WENN(SVERWEIS(AA69;'Schulen (2)'!$A$2:$O$751;5;FALSCH) =Parameter2!$Y$2;AA69;0)</t>
  </si>
  <si>
    <t xml:space="preserve"> =AA68+1</t>
  </si>
  <si>
    <t xml:space="preserve"> =WENN(AA69&lt;&gt;Z69;"";SVERWEIS(AA69;'Schulen (2)'!A68:O817;10;FALSCH))</t>
  </si>
  <si>
    <t xml:space="preserve"> =WENN(SVERWEIS(AA70;'Schulen (2)'!$A$2:$O$751;5;FALSCH) =Parameter2!$Y$2;AA70;0)</t>
  </si>
  <si>
    <t xml:space="preserve"> =AA69+1</t>
  </si>
  <si>
    <t xml:space="preserve"> =WENN(AA70&lt;&gt;Z70;"";SVERWEIS(AA70;'Schulen (2)'!A69:O818;10;FALSCH))</t>
  </si>
  <si>
    <t xml:space="preserve"> =WENN(SVERWEIS(AA71;'Schulen (2)'!$A$2:$O$751;5;FALSCH) =Parameter2!$Y$2;AA71;0)</t>
  </si>
  <si>
    <t xml:space="preserve"> =AA70+1</t>
  </si>
  <si>
    <t xml:space="preserve"> =WENN(AA71&lt;&gt;Z71;"";SVERWEIS(AA71;'Schulen (2)'!A70:O819;10;FALSCH))</t>
  </si>
  <si>
    <t xml:space="preserve"> =WENN(SVERWEIS(AA72;'Schulen (2)'!$A$2:$O$751;5;FALSCH) =Parameter2!$Y$2;AA72;0)</t>
  </si>
  <si>
    <t xml:space="preserve"> =AA71+1</t>
  </si>
  <si>
    <t xml:space="preserve"> =WENN(AA72&lt;&gt;Z72;"";SVERWEIS(AA72;'Schulen (2)'!A71:O820;10;FALSCH))</t>
  </si>
  <si>
    <t xml:space="preserve"> =WENN(SVERWEIS(AA73;'Schulen (2)'!$A$2:$O$751;5;FALSCH) =Parameter2!$Y$2;AA73;0)</t>
  </si>
  <si>
    <t xml:space="preserve"> =AA72+1</t>
  </si>
  <si>
    <t xml:space="preserve"> =WENN(AA73&lt;&gt;Z73;"";SVERWEIS(AA73;'Schulen (2)'!A72:O821;10;FALSCH))</t>
  </si>
  <si>
    <t>Ganztagswandertag und Sporttag in der Dauer von mehr als 8 Stunden</t>
  </si>
  <si>
    <t>EUR</t>
  </si>
  <si>
    <t>SV-Pflichtig</t>
  </si>
  <si>
    <t>Lst.-Pflichtig</t>
  </si>
  <si>
    <t>steuer- u. SV-pflichtig</t>
  </si>
  <si>
    <t>Empfänger</t>
  </si>
  <si>
    <t>zu Lasten</t>
  </si>
  <si>
    <t>TRANS</t>
  </si>
  <si>
    <t>BUKR</t>
  </si>
  <si>
    <t>BUDAT</t>
  </si>
  <si>
    <t>BELDAT</t>
  </si>
  <si>
    <t>REFERENZ</t>
  </si>
  <si>
    <t>BUSCHL</t>
  </si>
  <si>
    <t>KREDITOR</t>
  </si>
  <si>
    <t>ZAHLWEG</t>
  </si>
  <si>
    <t>ZANSCH</t>
  </si>
  <si>
    <t>F-63</t>
  </si>
  <si>
    <t>ABW. ZEMPF.</t>
  </si>
  <si>
    <t>SACHKONTO</t>
  </si>
  <si>
    <t>H-ANSATZ-POST UGL</t>
  </si>
  <si>
    <t>AUFTRAG</t>
  </si>
  <si>
    <t>BETRAG</t>
  </si>
  <si>
    <t>Zahlungsgrund</t>
  </si>
  <si>
    <t>direktion@vs-schmirn.tsn.at</t>
  </si>
  <si>
    <t>direktion@vs-sistrans.tsn.at</t>
  </si>
  <si>
    <t>direktion@vs-stjohanniw.tsn.at</t>
  </si>
  <si>
    <t>Salcher Martin Alexander</t>
  </si>
  <si>
    <t>Tönig Markus</t>
  </si>
  <si>
    <t>direktion@vs-strassen.tsn.at</t>
  </si>
  <si>
    <t>direktion@vs-thal.tsn.at</t>
  </si>
  <si>
    <t>direktion@vs-thurn.tsn.at</t>
  </si>
  <si>
    <t>direktion@vs-tristach.tsn.at</t>
  </si>
  <si>
    <t>direktion@vs-untertilliach.tsn.at</t>
  </si>
  <si>
    <t>Prinster Brigitte</t>
  </si>
  <si>
    <t>direktion@vs-virgen.tsn.at</t>
  </si>
  <si>
    <t>direktion@vs-imst-unterstadt.tsn.at</t>
  </si>
  <si>
    <t>direktion@vs-jerzens.tsn.at</t>
  </si>
  <si>
    <t>direktion@vs-karres.tsn.at</t>
  </si>
  <si>
    <t>direktion@vs-karroesten.tsn.at</t>
  </si>
  <si>
    <t>Reich Klaudia</t>
  </si>
  <si>
    <t>direktion@vs-laengenfeld.tsn.at</t>
  </si>
  <si>
    <t>Jäger Elisabeth</t>
  </si>
  <si>
    <t>direktion@vs-leins.tsn.at</t>
  </si>
  <si>
    <t>direktion@vs-mils-imst.tsn.at</t>
  </si>
  <si>
    <t>direktion@vs-moetz.tsn.at</t>
  </si>
  <si>
    <t>direktion@vs-nassereith.tsn.at</t>
  </si>
  <si>
    <t>Köhle Thomas</t>
  </si>
  <si>
    <t>direktion@vs-niederthai.tsn.at</t>
  </si>
  <si>
    <t>direktion@vs-obsteig.tsn.at</t>
  </si>
  <si>
    <t>direktion@vs-oetz.tsn.at</t>
  </si>
  <si>
    <t>Bernhart Franz</t>
  </si>
  <si>
    <t>direktion@vs-oetzerau.tsn.at</t>
  </si>
  <si>
    <t>Schonger Peter</t>
  </si>
  <si>
    <t>direktion@vs-rietz.tsn.at</t>
  </si>
  <si>
    <t>direktion@vs-roppen.tsn.at</t>
  </si>
  <si>
    <t>direktion@vs-leonhard.tsn.at</t>
  </si>
  <si>
    <t>direktion@vs-sautens.tsn.at</t>
  </si>
  <si>
    <t>Heiss Nikolaus</t>
  </si>
  <si>
    <t>direktion@vs-silz.tsn.at</t>
  </si>
  <si>
    <t>direktion@vs-soelden.tsn.at</t>
  </si>
  <si>
    <t>Strigl Thomas</t>
  </si>
  <si>
    <t>direktion@vs-stams.tsn.at</t>
  </si>
  <si>
    <t>direktion@vs-tarrenz.tsn.at</t>
  </si>
  <si>
    <t>Kranewitter Isolde</t>
  </si>
  <si>
    <t>direktion@vs-tumpen.tsn.at</t>
  </si>
  <si>
    <t>direktion@vs-umhausen.tsn.at</t>
  </si>
  <si>
    <t>Frötscher Felicitas</t>
  </si>
  <si>
    <t>direktion@vs-untermieming.tsn.at</t>
  </si>
  <si>
    <t>direktion@vs-unterried.tsn.at</t>
  </si>
  <si>
    <t>direktion@vs-wald.tsn.at</t>
  </si>
  <si>
    <t>Markt Hubert</t>
  </si>
  <si>
    <t>direktion@vs-wenns.tsn.at</t>
  </si>
  <si>
    <t>direktion@vs-axams.tsn.at</t>
  </si>
  <si>
    <t>Gallmayer Andrea</t>
  </si>
  <si>
    <t>direktion@zentrum-mils.tsn.at</t>
  </si>
  <si>
    <t>direktion@pts-hall.tsn.at</t>
  </si>
  <si>
    <t>direktion@vs-birgitz.tsn.at</t>
  </si>
  <si>
    <t>Bailom Andrea</t>
  </si>
  <si>
    <t>direktion@vs-vorderhornbach.tsn.at</t>
  </si>
  <si>
    <t>direktion@vs-waengle.tsn.at</t>
  </si>
  <si>
    <t xml:space="preserve"> =WENN(SVERWEIS(AA9;'Schulen (2)'!$A$2:$O$751;5;FALSCH) =Parameter2!$Y$2;AA9;0)</t>
  </si>
  <si>
    <t xml:space="preserve"> =AA8+1</t>
  </si>
  <si>
    <t xml:space="preserve"> =WENN(AA9&lt;&gt;Z9;"";SVERWEIS(AA9;'Schulen (2)'!A8:O757;10;FALSCH))</t>
  </si>
  <si>
    <t xml:space="preserve"> =WENN(SVERWEIS(AA10;'Schulen (2)'!$A$2:$O$751;5;FALSCH) =Parameter2!$Y$2;AA10;0)</t>
  </si>
  <si>
    <t xml:space="preserve"> =AA9+1</t>
  </si>
  <si>
    <t xml:space="preserve"> =WENN(AA10&lt;&gt;Z10;"";SVERWEIS(AA10;'Schulen (2)'!A9:O758;10;FALSCH))</t>
  </si>
  <si>
    <t xml:space="preserve"> =WENN(SVERWEIS(AA11;'Schulen (2)'!$A$2:$O$751;5;FALSCH) =Parameter2!$Y$2;AA11;0)</t>
  </si>
  <si>
    <t xml:space="preserve"> =AA10+1</t>
  </si>
  <si>
    <t xml:space="preserve"> =WENN(AA11&lt;&gt;Z11;"";SVERWEIS(AA11;'Schulen (2)'!A10:O759;10;FALSCH))</t>
  </si>
  <si>
    <t xml:space="preserve"> =WENN(SVERWEIS(AA12;'Schulen (2)'!$A$2:$O$751;5;FALSCH) =Parameter2!$Y$2;AA12;0)</t>
  </si>
  <si>
    <t xml:space="preserve"> =AA11+1</t>
  </si>
  <si>
    <t xml:space="preserve"> =WENN(AA12&lt;&gt;Z12;"";SVERWEIS(AA12;'Schulen (2)'!A11:O760;10;FALSCH))</t>
  </si>
  <si>
    <t xml:space="preserve"> =WENN(SVERWEIS(AA13;'Schulen (2)'!$A$2:$O$751;5;FALSCH) =Parameter2!$Y$2;AA13;0)</t>
  </si>
  <si>
    <t xml:space="preserve"> =AA12+1</t>
  </si>
  <si>
    <t xml:space="preserve"> =WENN(AA13&lt;&gt;Z13;"";SVERWEIS(AA13;'Schulen (2)'!A12:O761;10;FALSCH))</t>
  </si>
  <si>
    <t xml:space="preserve"> =WENN(SVERWEIS(AA14;'Schulen (2)'!$A$2:$O$751;5;FALSCH) =Parameter2!$Y$2;AA14;0)</t>
  </si>
  <si>
    <t xml:space="preserve"> =AA13+1</t>
  </si>
  <si>
    <t xml:space="preserve"> =WENN(AA14&lt;&gt;Z14;"";SVERWEIS(AA14;'Schulen (2)'!A13:O762;10;FALSCH))</t>
  </si>
  <si>
    <t xml:space="preserve"> =WENN(SVERWEIS(AA15;'Schulen (2)'!$A$2:$O$751;5;FALSCH) =Parameter2!$Y$2;AA15;0)</t>
  </si>
  <si>
    <t xml:space="preserve"> =AA14+1</t>
  </si>
  <si>
    <t xml:space="preserve"> =WENN(AA15&lt;&gt;Z15;"";SVERWEIS(AA15;'Schulen (2)'!A14:O763;10;FALSCH))</t>
  </si>
  <si>
    <t xml:space="preserve"> =WENN(SVERWEIS(AA16;'Schulen (2)'!$A$2:$O$751;5;FALSCH) =Parameter2!$Y$2;AA16;0)</t>
  </si>
  <si>
    <t xml:space="preserve"> =AA15+1</t>
  </si>
  <si>
    <t xml:space="preserve"> =WENN(AA16&lt;&gt;Z16;"";SVERWEIS(AA16;'Schulen (2)'!A15:O764;10;FALSCH))</t>
  </si>
  <si>
    <t xml:space="preserve"> =WENN(SVERWEIS(AA17;'Schulen (2)'!$A$2:$O$751;5;FALSCH) =Parameter2!$Y$2;AA17;0)</t>
  </si>
  <si>
    <t xml:space="preserve"> =AA16+1</t>
  </si>
  <si>
    <t>direktion@vs-iglsvill.tsn.at</t>
  </si>
  <si>
    <t>direktion@vs-muehlau.tsn.at</t>
  </si>
  <si>
    <t>direktion@vs-stnikolaus.tsn.at</t>
  </si>
  <si>
    <t>direktion@vs-sieglanger.tsn.at</t>
  </si>
  <si>
    <t>direktion@vs-kettenbruecke.tsn.at</t>
  </si>
  <si>
    <t>direktion@vs-hoettingwest.tsn.at</t>
  </si>
  <si>
    <t>direktion@vs-arzl-pitztal.tsn.at</t>
  </si>
  <si>
    <t>Haid Manuela</t>
  </si>
  <si>
    <t>Imst</t>
  </si>
  <si>
    <t>direktion@pts-silz.tsn.at</t>
  </si>
  <si>
    <t>direktion@tfbs-imst.tsn.at</t>
  </si>
  <si>
    <t>direktion@vs-barwies.tsn.at</t>
  </si>
  <si>
    <t>direktion@vs-laengenfeld-dorf.tsn.at</t>
  </si>
  <si>
    <t>Falkner Astrid</t>
  </si>
  <si>
    <t>direktion@pts-laengenfeld.tsn.at</t>
  </si>
  <si>
    <t>direktion@vs-gurgl.tsn.at</t>
  </si>
  <si>
    <t>Ennemoser Silvia</t>
  </si>
  <si>
    <t>direktion@vs-haiming.tsn.at</t>
  </si>
  <si>
    <t>direktion@pts-imst.tsn.at</t>
  </si>
  <si>
    <t>direktion@vs-haimingerberg.tsn.at</t>
  </si>
  <si>
    <t xml:space="preserve"> =WENN(SVERWEIS(AA29;'Schulen (2)'!$A$2:$O$751;5;FALSCH) =Parameter2!$Y$2;AA29;0)</t>
  </si>
  <si>
    <t xml:space="preserve"> =AA28+1</t>
  </si>
  <si>
    <t xml:space="preserve"> =WENN(AA29&lt;&gt;Z29;"";SVERWEIS(AA29;'Schulen (2)'!A28:O777;10;FALSCH))</t>
  </si>
  <si>
    <t>direktion@vs-bruckhaeusl.tsn.at</t>
  </si>
  <si>
    <t>autonome Festlegung</t>
  </si>
  <si>
    <t>keine autonome Festlegung</t>
  </si>
  <si>
    <t>direktion@vs-holzgau.tsn.at</t>
  </si>
  <si>
    <t>direktion@vs-jungholz.tsn.at</t>
  </si>
  <si>
    <t>direktion@vs-lechaschau.tsn.at</t>
  </si>
  <si>
    <t>direktion@vs-lermoos.tsn.at</t>
  </si>
  <si>
    <t>direktion@vs-musau.tsn.at</t>
  </si>
  <si>
    <t>direktion@vs-nesselwaengle.tsn.at</t>
  </si>
  <si>
    <t>direktion@vs-pflach.tsn.at</t>
  </si>
  <si>
    <t>Mader Elisabeth</t>
  </si>
  <si>
    <t>direktion@vs-pinswang.tsn.at</t>
  </si>
  <si>
    <t>direktion@vs-reutte.tsn.at</t>
  </si>
  <si>
    <t>direktion@vs-schattwald.tsn.at</t>
  </si>
  <si>
    <t>direktion@vs-stanzach.tsn.at</t>
  </si>
  <si>
    <t>Kärle Otto</t>
  </si>
  <si>
    <t>direktion@vs-steeg.tsn.at</t>
  </si>
  <si>
    <t>direktion@vs-tannheim.tsn.at</t>
  </si>
  <si>
    <t>Zotz Markus</t>
  </si>
  <si>
    <t>direktion@vs-vils.tsn.at</t>
  </si>
  <si>
    <t>Nächtigung bzw. Nächtigungskosten:</t>
  </si>
  <si>
    <t xml:space="preserve"> =WENN(AA8&lt;&gt;Z8;"";SVERWEIS(AA8;'Schulen (2)'!A7:O756;10;FALSCH))</t>
  </si>
  <si>
    <t>direktion@vs-allerheiligen.tsn.at</t>
  </si>
  <si>
    <t>direktion@vs-angergasse.tsn.at</t>
  </si>
  <si>
    <t>direktion@vs-amras.tsn.at</t>
  </si>
  <si>
    <t>direktion@vs-arzl.tsn.at</t>
  </si>
  <si>
    <t>direktion@vs-innere-stadt.tsn.at</t>
  </si>
  <si>
    <t>direktion@vs-hoetting.tsn.at</t>
  </si>
  <si>
    <t>direktion@vs-doelsach.tsn.at</t>
  </si>
  <si>
    <t>direktion@vs-grafendorf.tsn.at</t>
  </si>
  <si>
    <t>direktion@vs-heinfels.tsn.at</t>
  </si>
  <si>
    <t>Hopfgartner Ulrich</t>
  </si>
  <si>
    <t>direktion@vs-iselsberg.tsn.at</t>
  </si>
  <si>
    <t>direktion@vs-huben.tsn.at</t>
  </si>
  <si>
    <t>direktion@vs-kartitsch.tsn.at</t>
  </si>
  <si>
    <t>direktion@vs-lavant.tsn.at</t>
  </si>
  <si>
    <t>Schneider Walter</t>
  </si>
  <si>
    <t>direktion@vs-leisach.tsn.at</t>
  </si>
  <si>
    <t>direktion@vs-lienznord.tsn.at</t>
  </si>
  <si>
    <t>direktion@vs-mgamper-lienz.tsn.at</t>
  </si>
  <si>
    <t>direktion@vs-lienzsued1.tsn.at</t>
  </si>
  <si>
    <t>direktion@vs-matreio.tsn.at</t>
  </si>
  <si>
    <t>direktion@vs-mittewald.tsn.at</t>
  </si>
  <si>
    <t>direktion@vs-nikolsdorf.tsn.at</t>
  </si>
  <si>
    <t>Michor Wolfgang</t>
  </si>
  <si>
    <t>direktion@vs-nussdorf.tsn.at</t>
  </si>
  <si>
    <t>direktion@vs-oberlienz.tsn.at</t>
  </si>
  <si>
    <t>direktion@vs-obertilliach.tsn.at</t>
  </si>
  <si>
    <t>direktion@vs-klausenberg.tsn.at</t>
  </si>
  <si>
    <t>Theurl Angelika</t>
  </si>
  <si>
    <t>direktion@vs-praegraten.tsn.at</t>
  </si>
  <si>
    <t>Gröfler Melanie</t>
  </si>
  <si>
    <t>direktion@vs-schlaiten.tsn.at</t>
  </si>
  <si>
    <t>Ortner Johannes</t>
  </si>
  <si>
    <t>direktion@vs-sillian.tsn.at</t>
  </si>
  <si>
    <t>direktion@vs-oetztal-bahnhof.tsn.at</t>
  </si>
  <si>
    <t xml:space="preserve"> =WENN(SVERWEIS(AA30;'Schulen (2)'!$A$2:$O$751;5;FALSCH) =Parameter2!$Y$2;AA30;0)</t>
  </si>
  <si>
    <t xml:space="preserve"> =AA29+1</t>
  </si>
  <si>
    <t xml:space="preserve"> =WENN(AA30&lt;&gt;Z30;"";SVERWEIS(AA30;'Schulen (2)'!A29:O778;10;FALSCH))</t>
  </si>
  <si>
    <t>direktion@vs-badhaering.tsn.at</t>
  </si>
  <si>
    <t>Ehrenstrasser Andreas</t>
  </si>
  <si>
    <t>direktion@vs-pill.tsn.at</t>
  </si>
  <si>
    <t>direktion@vs-pillberg.tsn.at</t>
  </si>
  <si>
    <t>direktion@vs-ramsau.tsn.at</t>
  </si>
  <si>
    <t>Taschler Maria</t>
  </si>
  <si>
    <t>direktion@vs-ried-zillertal.tsn.at</t>
  </si>
  <si>
    <t>Keiler Elisabeth</t>
  </si>
  <si>
    <t>direktion@vs-stmargarethen.tsn.at</t>
  </si>
  <si>
    <t>direktion@vs-schlitters.tsn.at</t>
  </si>
  <si>
    <t>direktion@vs-hanssachs-schwaz.tsn.at</t>
  </si>
  <si>
    <t>direktion@vs-johannes-messner.tsn.at</t>
  </si>
  <si>
    <t>direktion@vs-schwendberg.tsn.at</t>
  </si>
  <si>
    <t>direktion@vs-stans.tsn.at</t>
  </si>
  <si>
    <t>direktion@pts-kematen.tsn.at</t>
  </si>
  <si>
    <t>Kofler Robert</t>
  </si>
  <si>
    <t>direktion@tfbs-bau.tsn.at</t>
  </si>
  <si>
    <t>Schultyp - bitte auswählen</t>
  </si>
  <si>
    <t>Land- und forstwirtschaftliche Fachschule</t>
  </si>
  <si>
    <t>Bezirk - bitte auswählen</t>
  </si>
  <si>
    <t>direktion@vs-dornauberg.tsn.at</t>
  </si>
  <si>
    <t>direktion@vs-eben.tsn.at</t>
  </si>
  <si>
    <t>direktion@vs-finkenberg.tsn.at</t>
  </si>
  <si>
    <t>Ritzl Julia</t>
  </si>
  <si>
    <t>direktion@vs-trins.tsn.at</t>
  </si>
  <si>
    <t>direktion@vs-tulfes.tsn.at</t>
  </si>
  <si>
    <t>direktion@vs-voegelsberg.tsn.at</t>
  </si>
  <si>
    <t>direktion@vs-volders.tsn.at</t>
  </si>
  <si>
    <t>direktion@vs-wattenberg.tsn.at</t>
  </si>
  <si>
    <t>Hundegger Christoph</t>
  </si>
  <si>
    <t>Kitzbühel</t>
  </si>
  <si>
    <t>direktion@tfbs-kitzbuehel.tsn.at</t>
  </si>
  <si>
    <t>direktion@vs-aurach.tsn.at</t>
  </si>
  <si>
    <t>direktion@vs-brixen.tsn.at</t>
  </si>
  <si>
    <t>Kogler Barbara</t>
  </si>
  <si>
    <t>direktion@vs-erpfendorf.tsn.at</t>
  </si>
  <si>
    <t>direktion@vs-fieberbrunn.tsn.at</t>
  </si>
  <si>
    <t>File-Moosburger Andrea</t>
  </si>
  <si>
    <t>direktion@pts-stjohann.tsn.at</t>
  </si>
  <si>
    <t>direktion@vs-going.tsn.at</t>
  </si>
  <si>
    <t>direktion@vs-hochfilzen.tsn.at</t>
  </si>
  <si>
    <t>Wurzenrainer Katharina</t>
  </si>
  <si>
    <t>Leitner-Hölzl Walter</t>
  </si>
  <si>
    <t>direktion@vs-hopfgarten.tsn.at</t>
  </si>
  <si>
    <t>Manzl Margit</t>
  </si>
  <si>
    <t>direktion@vs-itter.tsn.at</t>
  </si>
  <si>
    <t>direktion@vs-jochberg.tsn.at</t>
  </si>
  <si>
    <t>direktion@vs-jodler.tsn.at</t>
  </si>
  <si>
    <t>direktion@vs-kelchsau.tsn.at</t>
  </si>
  <si>
    <t>direktion@vs-kirchberg.tsn.at</t>
  </si>
  <si>
    <t>Fitzner Helmut</t>
  </si>
  <si>
    <t>direktion@pts-stubai.tsn.at</t>
  </si>
  <si>
    <t>direktion@vs-natters.tsn.at</t>
  </si>
  <si>
    <t>direktion@vs-oberndorf.tsn.at</t>
  </si>
  <si>
    <t>Nothdurfter Hannes</t>
  </si>
  <si>
    <t>direktion@vs-penning.tsn.at</t>
  </si>
  <si>
    <t>Rabl Karoline</t>
  </si>
  <si>
    <t>direktion@vs-reichenau.tsn.at</t>
  </si>
  <si>
    <t>direktion@tfbs-installation.tsn.at</t>
  </si>
  <si>
    <t>Prazeller Gerlinde</t>
  </si>
  <si>
    <t>der</t>
  </si>
  <si>
    <t>in der Zeit von ____________________ bis _____________________</t>
  </si>
  <si>
    <t>folgende Kosten bezahlt haben:</t>
  </si>
  <si>
    <t>Lehrkräfte/Begleitpersonen:</t>
  </si>
  <si>
    <t>X</t>
  </si>
  <si>
    <t>Anzahl der Nächtigungen</t>
  </si>
  <si>
    <t xml:space="preserve"> =</t>
  </si>
  <si>
    <t>Summe</t>
  </si>
  <si>
    <t xml:space="preserve">Der </t>
  </si>
  <si>
    <t xml:space="preserve"> Halbpensionspreis</t>
  </si>
  <si>
    <t xml:space="preserve">  Vollpensionspreis</t>
  </si>
  <si>
    <t xml:space="preserve"> - für die Lehrkräfte/Begleitpersonen belief sich auf EUR _________________ /Tag (inkl. MWSt.)</t>
  </si>
  <si>
    <t>B  E  S  T  Ä  T  I  G  U  N  G</t>
  </si>
  <si>
    <t xml:space="preserve"> Sommersportwoche</t>
  </si>
  <si>
    <t xml:space="preserve"> Wintersportwoche</t>
  </si>
  <si>
    <t xml:space="preserve"> Projektwoche</t>
  </si>
  <si>
    <t>Schüler:</t>
  </si>
  <si>
    <t>direktion@vs-ausservillgraten.tsn.at</t>
  </si>
  <si>
    <t>direktion@vs-debant.tsn.at</t>
  </si>
  <si>
    <t>direktion@vs-scharnitz.tsn.at</t>
  </si>
  <si>
    <t>direktion@vs-schoenberg.tsn.at</t>
  </si>
  <si>
    <t>direktion@vs-seefeld.tsn.at</t>
  </si>
  <si>
    <t>direktion@vs-sellrain.tsn.at</t>
  </si>
  <si>
    <t>direktion@vs-telfes.tsn.at</t>
  </si>
  <si>
    <t>direktion@vs-august-thielmann-telfs.tsn.at</t>
  </si>
  <si>
    <t>direktion@vs-josef-schweinester-telfs.tsn.at</t>
  </si>
  <si>
    <t>direktion@vs-voels.tsn.at</t>
  </si>
  <si>
    <t>direktion@vs-wildermieming.tsn.at</t>
  </si>
  <si>
    <t>direktion@vs-zirl.tsn.at</t>
  </si>
  <si>
    <t>direktion@vs-absam-dorf.tsn.at</t>
  </si>
  <si>
    <t>direktion@vs-absam-eichat.tsn.at</t>
  </si>
  <si>
    <t>direktion@vs-aldrans.tsn.at</t>
  </si>
  <si>
    <t>direktion@vs-baumkirchen.tsn.at</t>
  </si>
  <si>
    <t>direktion@vs-fritzens.tsn.at</t>
  </si>
  <si>
    <t>Kastner Erwin</t>
  </si>
  <si>
    <t>direktion@vs-gnadenwald.tsn.at</t>
  </si>
  <si>
    <t>direktion@vs-gries-brenner.tsn.at</t>
  </si>
  <si>
    <t>Ennemoser Christine</t>
  </si>
  <si>
    <t>direktion@vs-grossvolderberg.tsn.at</t>
  </si>
  <si>
    <t>direktion@vs-gschnitz.tsn.at</t>
  </si>
  <si>
    <t>direktion@vs-kolsass.tsn.at</t>
  </si>
  <si>
    <t>direktion@vs-kolsassberg.tsn.at</t>
  </si>
  <si>
    <t>direktion@vs-lans.tsn.at</t>
  </si>
  <si>
    <t>direktion@vs-mils.tsn.at</t>
  </si>
  <si>
    <t>Gasser Othmar</t>
  </si>
  <si>
    <t>direktion@vs-navis.tsn.at</t>
  </si>
  <si>
    <t>direktion@vs-neurum.tsn.at</t>
  </si>
  <si>
    <t>direktion@vs-obernberg.tsn.at</t>
  </si>
  <si>
    <t xml:space="preserve"> =WENN(SVERWEIS(AA31;'Schulen (2)'!$A$2:$O$751;5;FALSCH) =Parameter2!$Y$2;AA31;0)</t>
  </si>
  <si>
    <t xml:space="preserve"> =AA30+1</t>
  </si>
  <si>
    <t xml:space="preserve"> =WENN(AA31&lt;&gt;Z31;"";SVERWEIS(AA31;'Schulen (2)'!A30:O779;10;FALSCH))</t>
  </si>
  <si>
    <t xml:space="preserve"> =WENN(SVERWEIS(AA32;'Schulen (2)'!$A$2:$O$751;5;FALSCH) =Parameter2!$Y$2;AA32;0)</t>
  </si>
  <si>
    <t xml:space="preserve"> =AA31+1</t>
  </si>
  <si>
    <t xml:space="preserve"> =WENN(AA32&lt;&gt;Z32;"";SVERWEIS(AA32;'Schulen (2)'!A31:O780;10;FALSCH))</t>
  </si>
  <si>
    <t xml:space="preserve"> =WENN(SVERWEIS(AA33;'Schulen (2)'!$A$2:$O$751;5;FALSCH) =Parameter2!$Y$2;AA33;0)</t>
  </si>
  <si>
    <t xml:space="preserve"> =AA32+1</t>
  </si>
  <si>
    <t xml:space="preserve"> =WENN(AA33&lt;&gt;Z33;"";SVERWEIS(AA33;'Schulen (2)'!A32:O781;10;FALSCH))</t>
  </si>
  <si>
    <t xml:space="preserve"> =WENN(SVERWEIS(AA34;'Schulen (2)'!$A$2:$O$751;5;FALSCH) =Parameter2!$Y$2;AA34;0)</t>
  </si>
  <si>
    <t xml:space="preserve"> =AA33+1</t>
  </si>
  <si>
    <t xml:space="preserve"> =WENN(AA34&lt;&gt;Z34;"";SVERWEIS(AA34;'Schulen (2)'!A33:O782;10;FALSCH))</t>
  </si>
  <si>
    <t xml:space="preserve"> =WENN(SVERWEIS(AA35;'Schulen (2)'!$A$2:$O$751;5;FALSCH) =Parameter2!$Y$2;AA35;0)</t>
  </si>
  <si>
    <t xml:space="preserve"> =AA34+1</t>
  </si>
  <si>
    <t xml:space="preserve"> =WENN(AA35&lt;&gt;Z35;"";SVERWEIS(AA35;'Schulen (2)'!A34:O783;10;FALSCH))</t>
  </si>
  <si>
    <t xml:space="preserve"> =WENN(SVERWEIS(AA36;'Schulen (2)'!$A$2:$O$751;5;FALSCH) =Parameter2!$Y$2;AA36;0)</t>
  </si>
  <si>
    <t xml:space="preserve"> =AA35+1</t>
  </si>
  <si>
    <t xml:space="preserve"> =WENN(AA36&lt;&gt;Z36;"";SVERWEIS(AA36;'Schulen (2)'!A35:O784;10;FALSCH))</t>
  </si>
  <si>
    <t>direktion@vs-hinterthiersee.tsn.at</t>
  </si>
  <si>
    <t>direktion@vs-inneralpbach.tsn.at</t>
  </si>
  <si>
    <t>direktion@vs-kirchbichl.tsn.at</t>
  </si>
  <si>
    <t>direktion@vs-kramsach.tsn.at</t>
  </si>
  <si>
    <t>direktion@vs-steinberg.tsn.at</t>
  </si>
  <si>
    <t>direktion@vs-strass.tsn.at</t>
  </si>
  <si>
    <t>direktion@vs-stumm.tsn.at</t>
  </si>
  <si>
    <t>Niederklapfer Mario</t>
  </si>
  <si>
    <t>direktion@vs-stummerberg.tsn.at</t>
  </si>
  <si>
    <t>direktion@vs-terfens.tsn.at</t>
  </si>
  <si>
    <t>direktion@vs-uderns.tsn.at</t>
  </si>
  <si>
    <t>Kainzner Roman</t>
  </si>
  <si>
    <t>direktion@vs-vomp.tsn.at</t>
  </si>
  <si>
    <t>direktion@vs-vomperbach.tsn.at</t>
  </si>
  <si>
    <t>direktion@vs-wiesing.tsn.at</t>
  </si>
  <si>
    <t>direktion@vs-zell.tsn.at</t>
  </si>
  <si>
    <t>Bezirk</t>
  </si>
  <si>
    <t>Innsbruck-Stadt</t>
  </si>
  <si>
    <t>direktion@vs-leutasch.tsn.at</t>
  </si>
  <si>
    <t>direktion@vs-oberperfuss.tsn.at</t>
  </si>
  <si>
    <t>direktion@vs-oberperfussberg.tsn.at</t>
  </si>
  <si>
    <t>Neurauter Gerd</t>
  </si>
  <si>
    <t>direktion@vs-thierbach.tsn.at</t>
  </si>
  <si>
    <t>direktion@vs-angerberg.tsn.at</t>
  </si>
  <si>
    <t>direktion@vs-unterlangkampfen.tsn.at</t>
  </si>
  <si>
    <t>direktion@vs-vorderthiersee.tsn.at</t>
  </si>
  <si>
    <t>direktion@vs-walchsee.tsn.at</t>
  </si>
  <si>
    <t>direktion@vs-woergl1.tsn.at</t>
  </si>
  <si>
    <t>direktion@vs-flaurling.tsn.at</t>
  </si>
  <si>
    <t>direktion@vs-fulpmes.tsn.at</t>
  </si>
  <si>
    <t>direktion@vs-achenkirch.tsn.at</t>
  </si>
  <si>
    <t>Eller Angelika</t>
  </si>
  <si>
    <t>Blanck Andre</t>
  </si>
  <si>
    <t>Schwaz</t>
  </si>
  <si>
    <t>direktion@pts-schwaz.tsn.at</t>
  </si>
  <si>
    <t>direktion@vs-aschau.tsn.at</t>
  </si>
  <si>
    <t>direktion@pts-jenbach.tsn.at</t>
  </si>
  <si>
    <t>direktion@pts-fuegen.tsn.at</t>
  </si>
  <si>
    <t>Trenkwalder Heinrich</t>
  </si>
  <si>
    <t>direktion@tfbs-schwaz.tsn.at</t>
  </si>
  <si>
    <t>direktion@vs-brandberg.tsn.at</t>
  </si>
  <si>
    <t>Gruber Paul</t>
  </si>
  <si>
    <t>direktion@pts-zell.tsn.at</t>
  </si>
  <si>
    <t>direktion@vs-bruck.tsn.at</t>
  </si>
  <si>
    <t>Kreidl Christian</t>
  </si>
  <si>
    <t>direktion@pts-mayrhofen.tsn.at</t>
  </si>
  <si>
    <t>direktion@mariatal.tsn.at</t>
  </si>
  <si>
    <t>direktion@pts-woergl.tsn.at</t>
  </si>
  <si>
    <t>direktion@vs-auffach.tsn.at</t>
  </si>
  <si>
    <t>direktion@pts-kufstein.tsn.at</t>
  </si>
  <si>
    <t>direktion@vs-brandenberg.tsn.at</t>
  </si>
  <si>
    <t>direktion@vs-breitenbach.tsn.at</t>
  </si>
  <si>
    <t>direktion@vs-gallzein.tsn.at</t>
  </si>
  <si>
    <t>direktion@vs-gattererberg.tsn.at</t>
  </si>
  <si>
    <t>Brugger Franz</t>
  </si>
  <si>
    <t>direktion@vs-gerlos.tsn.at</t>
  </si>
  <si>
    <t>direktion@vs-fuegen.tsn.at</t>
  </si>
  <si>
    <t xml:space="preserve"> =WENN(AA82&lt;&gt;Z82;"";SVERWEIS(AA82;'Schulen (2)'!A81:O830;10;FALSCH))</t>
  </si>
  <si>
    <t>direktion@vs-mieders.tsn.at</t>
  </si>
  <si>
    <t>Wander- oder Sporttag</t>
  </si>
  <si>
    <t>Art der Woche bitte auswählen:</t>
  </si>
  <si>
    <t>Exkursion</t>
  </si>
  <si>
    <t>Ende</t>
  </si>
  <si>
    <t>Beginn</t>
  </si>
  <si>
    <t>Dauer der Veranstaltung:</t>
  </si>
  <si>
    <t>&lt;5 Stunden</t>
  </si>
  <si>
    <t>5-8 Std.</t>
  </si>
  <si>
    <t>12-24 Std.</t>
  </si>
  <si>
    <t>ja</t>
  </si>
  <si>
    <t>eigenes Kraftfahrzeug</t>
  </si>
  <si>
    <t>Fahrtspesen</t>
  </si>
  <si>
    <t>Öffentlich</t>
  </si>
  <si>
    <t>eigenes KFZ</t>
  </si>
  <si>
    <t>gemietetes Beförd.Mittel</t>
  </si>
  <si>
    <t>bei SPZ und ASO immer EUR 0,42/km</t>
  </si>
  <si>
    <t>&gt; 8 Std.</t>
  </si>
  <si>
    <t>&gt; 5-8 Std.</t>
  </si>
  <si>
    <t>&gt; 8-12 Std.</t>
  </si>
  <si>
    <t>&gt;12 - 24 Std.</t>
  </si>
  <si>
    <t xml:space="preserve"> </t>
  </si>
  <si>
    <t>&lt;=5</t>
  </si>
  <si>
    <t>mit Nächtigung</t>
  </si>
  <si>
    <t>Abschluss-
lehrfahrt</t>
  </si>
  <si>
    <t>Sommer-
sportwoche</t>
  </si>
  <si>
    <t>Winter-
sportwoche</t>
  </si>
  <si>
    <t>Berufs-
praktische Woche</t>
  </si>
  <si>
    <t>Berufs-
praktische Tage</t>
  </si>
  <si>
    <t>bitte auswählen</t>
  </si>
  <si>
    <t>Tagesdrittel</t>
  </si>
  <si>
    <t>Nächtigungsbeühr</t>
  </si>
  <si>
    <t>x</t>
  </si>
  <si>
    <t>ohne Nächtigung</t>
  </si>
  <si>
    <t>8,01-12 Std.</t>
  </si>
  <si>
    <t>Zeitdiff in Dezimal</t>
  </si>
  <si>
    <t>das sind in Std. u Min.</t>
  </si>
  <si>
    <t>RGV</t>
  </si>
  <si>
    <t xml:space="preserve">G e s a m t s u m m e   </t>
  </si>
  <si>
    <t>Anzahl wenn Eintrag vorhanden</t>
  </si>
  <si>
    <t>Km</t>
  </si>
  <si>
    <t>Wochentag:</t>
  </si>
  <si>
    <t>Bemerkungen des Antragstellers:</t>
  </si>
  <si>
    <t>mit Nächtigung - mit Nächtigungskosten</t>
  </si>
  <si>
    <t>mit Nächtigung - ohne Nächtigungskosten</t>
  </si>
  <si>
    <t>direktion@vs-altwilten.tsn.at</t>
  </si>
  <si>
    <t>Wright Gerlinde</t>
  </si>
  <si>
    <t>direktion@vs-dreiheiligen.tsn.at</t>
  </si>
  <si>
    <t>direktion@tfbs-metall.tsn.at</t>
  </si>
  <si>
    <t>direktion@heilstaettenschule.tsn.at</t>
  </si>
  <si>
    <t>Waidhofer Andreas</t>
  </si>
  <si>
    <t>direktion@tfbs-elektronik.tsn.at</t>
  </si>
  <si>
    <t>direktion@vs-mariahilf.tsn.at</t>
  </si>
  <si>
    <t>direktion@vs-kirchdorf.tsn.at</t>
  </si>
  <si>
    <t>direktion@vs-kitzbuehel.tsn.at</t>
  </si>
  <si>
    <t>direktion@vs-koessen.tsn.at</t>
  </si>
  <si>
    <t>Wieser Stefan</t>
  </si>
  <si>
    <t>direktion@vs-bichlach.tsn.at</t>
  </si>
  <si>
    <t>Zeile</t>
  </si>
  <si>
    <t>Berufsschule</t>
  </si>
  <si>
    <t>Polytechnische Schule</t>
  </si>
  <si>
    <t>Sonderschule</t>
  </si>
  <si>
    <t>Volksschule</t>
  </si>
  <si>
    <t>NR</t>
  </si>
  <si>
    <t>b</t>
  </si>
  <si>
    <t>finden in Zeile</t>
  </si>
  <si>
    <t xml:space="preserve"> =Formular!K3</t>
  </si>
  <si>
    <t xml:space="preserve"> =SVERWEIS(AB2;'Schulen (2)'!J2:O582;6;FALSCH)</t>
  </si>
  <si>
    <t xml:space="preserve"> =SVERWEIS($Y$2;'Schulen (2)'!$E$2:$N$1580;6;FALSCH)</t>
  </si>
  <si>
    <t xml:space="preserve"> =WENN(SVERWEIS(AA3;'Schulen (2)'!$A$2:$O$751;5;FALSCH) =Parameter2!$Y$2;AA3;0)</t>
  </si>
  <si>
    <t xml:space="preserve"> =AA2+1</t>
  </si>
  <si>
    <t xml:space="preserve"> =WENN(AA3&lt;&gt;Z3;"";SVERWEIS(AA3;'Schulen (2)'!A2:O751;10;FALSCH))</t>
  </si>
  <si>
    <t xml:space="preserve"> =WENN(SVERWEIS(AA4;'Schulen (2)'!$A$2:$O$751;5;FALSCH) =Parameter2!$Y$2;AA4;0)</t>
  </si>
  <si>
    <t xml:space="preserve"> =AA3+1</t>
  </si>
  <si>
    <t xml:space="preserve"> =WENN(AA4&lt;&gt;Z4;"";SVERWEIS(AA4;'Schulen (2)'!A3:O752;10;FALSCH))</t>
  </si>
  <si>
    <t xml:space="preserve"> =WENN(SVERWEIS(AA5;'Schulen (2)'!$A$2:$O$751;5;FALSCH) =Parameter2!$Y$2;AA5;0)</t>
  </si>
  <si>
    <t xml:space="preserve"> =AA4+1</t>
  </si>
  <si>
    <t xml:space="preserve"> =WENN(AA5&lt;&gt;Z5;"";SVERWEIS(AA5;'Schulen (2)'!A4:O753;10;FALSCH))</t>
  </si>
  <si>
    <t xml:space="preserve"> =WENN(SVERWEIS(AA6;'Schulen (2)'!$A$2:$O$751;5;FALSCH) =Parameter2!$Y$2;AA6;0)</t>
  </si>
  <si>
    <t xml:space="preserve"> =AA5+1</t>
  </si>
  <si>
    <t xml:space="preserve"> =WENN(AA6&lt;&gt;Z6;"";SVERWEIS(AA6;'Schulen (2)'!A5:O754;10;FALSCH))</t>
  </si>
  <si>
    <t xml:space="preserve"> =WENN(SVERWEIS(AA7;'Schulen (2)'!$A$2:$O$751;5;FALSCH) =Parameter2!$Y$2;AA7;0)</t>
  </si>
  <si>
    <t xml:space="preserve"> =AA6+1</t>
  </si>
  <si>
    <t xml:space="preserve"> =WENN(AA7&lt;&gt;Z7;"";SVERWEIS(AA7;'Schulen (2)'!A6:O755;10;FALSCH))</t>
  </si>
  <si>
    <t xml:space="preserve"> =WENN(SVERWEIS(AA8;'Schulen (2)'!$A$2:$O$751;5;FALSCH) =Parameter2!$Y$2;AA8;0)</t>
  </si>
  <si>
    <t xml:space="preserve"> =AA7+1</t>
  </si>
  <si>
    <t>direktion@tfbs-kfz.tsn.at</t>
  </si>
  <si>
    <t>direktion@vs-kufsteinstadt.tsn.at</t>
  </si>
  <si>
    <t>direktion@vs-kufsteinzell.tsn.at</t>
  </si>
  <si>
    <t>direktion@vs-kufsteinsparchen.tsn.at</t>
  </si>
  <si>
    <t>direktion@vs-kundl.tsn.at</t>
  </si>
  <si>
    <t>direktion@vs-landl.tsn.at</t>
  </si>
  <si>
    <t>Unterlechner Peter</t>
  </si>
  <si>
    <t>direktion@vs-mariastein.tsn.at</t>
  </si>
  <si>
    <t>direktion@vs-muenster.tsn.at</t>
  </si>
  <si>
    <t>direktion@vs-niederau.tsn.at</t>
  </si>
  <si>
    <t>direktion@vs-niederndorf.tsn.at</t>
  </si>
  <si>
    <t>direktion@vs-oberau.tsn.at</t>
  </si>
  <si>
    <t>direktion@vs-oberlangkampfen.tsn.at</t>
  </si>
  <si>
    <t>Strubreither Waltraud</t>
  </si>
  <si>
    <t>direktion@vs-radfeld.tsn.at</t>
  </si>
  <si>
    <t>direktion@vs-reitamberg.tsn.at</t>
  </si>
  <si>
    <t>direktion@vs-reithia.tsn.at</t>
  </si>
  <si>
    <t>direktion@vs-scheffau.tsn.at</t>
  </si>
  <si>
    <t>Ralser Susanne</t>
  </si>
  <si>
    <t>direktion@vs-schwoich.tsn.at</t>
  </si>
  <si>
    <t>direktion@vs-soell.tsn.at</t>
  </si>
  <si>
    <t>Ibk-Land/Ost</t>
  </si>
  <si>
    <t>Ibk-Land/West</t>
  </si>
  <si>
    <t>1. Herunterladen des Formulars "Reisegebühren für Schulveranstaltungen"</t>
  </si>
  <si>
    <t>3. Ausdrucken des Formulars "Reisegebühren für Schulveranstaltungen"</t>
  </si>
  <si>
    <t>4. Belege beilegen</t>
  </si>
  <si>
    <t>5. Abstempeln des Formulars durch die Schulleitung</t>
  </si>
  <si>
    <t>a) Exkursion:</t>
  </si>
  <si>
    <t>Tagesgebühr</t>
  </si>
  <si>
    <t>Mehr als 5 bis zu 8 Stunden:</t>
  </si>
  <si>
    <t>Mehr als 8 Stunden:</t>
  </si>
  <si>
    <t>c) Berufspraktischer Tag:</t>
  </si>
  <si>
    <t>Kilometergeld (Genehmigung):</t>
  </si>
  <si>
    <t>Mehr als 8 bis zu 12 Stunden:</t>
  </si>
  <si>
    <t>Mehr als 12 bis zu 24 Stunden:</t>
  </si>
  <si>
    <t>d) Berufspraktische Woche:</t>
  </si>
  <si>
    <t>Mehr als   8 bis zu 12 Stunden:</t>
  </si>
  <si>
    <t>gebucht:</t>
  </si>
  <si>
    <t>Schulveranstaltung - Reisegebühren</t>
  </si>
  <si>
    <t xml:space="preserve"> =WENN(SVERWEIS(AA50;'Schulen (2)'!$A$2:$O$751;5;FALSCH) =Parameter2!$Y$2;AA50;0)</t>
  </si>
  <si>
    <t xml:space="preserve"> =AA49+1</t>
  </si>
  <si>
    <t xml:space="preserve"> =WENN(AA50&lt;&gt;Z50;"";SVERWEIS(AA50;'Schulen (2)'!A49:O798;10;FALSCH))</t>
  </si>
  <si>
    <t xml:space="preserve"> =WENN(SVERWEIS(AA51;'Schulen (2)'!$A$2:$O$751;5;FALSCH) =Parameter2!$Y$2;AA51;0)</t>
  </si>
  <si>
    <t xml:space="preserve"> =AA50+1</t>
  </si>
  <si>
    <t xml:space="preserve"> =WENN(AA51&lt;&gt;Z51;"";SVERWEIS(AA51;'Schulen (2)'!A50:O799;10;FALSCH))</t>
  </si>
  <si>
    <t xml:space="preserve"> =WENN(SVERWEIS(AA52;'Schulen (2)'!$A$2:$O$751;5;FALSCH) =Parameter2!$Y$2;AA52;0)</t>
  </si>
  <si>
    <t xml:space="preserve"> =AA51+1</t>
  </si>
  <si>
    <t xml:space="preserve"> =WENN(AA52&lt;&gt;Z52;"";SVERWEIS(AA52;'Schulen (2)'!A51:O800;10;FALSCH))</t>
  </si>
  <si>
    <t xml:space="preserve"> =WENN(SVERWEIS(AA53;'Schulen (2)'!$A$2:$O$751;5;FALSCH) =Parameter2!$Y$2;AA53;0)</t>
  </si>
  <si>
    <t xml:space="preserve"> =AA52+1</t>
  </si>
  <si>
    <t xml:space="preserve"> =WENN(AA53&lt;&gt;Z53;"";SVERWEIS(AA53;'Schulen (2)'!A52:O801;10;FALSCH))</t>
  </si>
  <si>
    <t xml:space="preserve"> =WENN(SVERWEIS(AA54;'Schulen (2)'!$A$2:$O$751;5;FALSCH) =Parameter2!$Y$2;AA54;0)</t>
  </si>
  <si>
    <t xml:space="preserve"> =AA53+1</t>
  </si>
  <si>
    <t xml:space="preserve"> =WENN(AA54&lt;&gt;Z54;"";SVERWEIS(AA54;'Schulen (2)'!A53:O802;10;FALSCH))</t>
  </si>
  <si>
    <t xml:space="preserve"> =WENN(SVERWEIS(AA55;'Schulen (2)'!$A$2:$O$751;5;FALSCH) =Parameter2!$Y$2;AA55;0)</t>
  </si>
  <si>
    <t xml:space="preserve"> =AA54+1</t>
  </si>
  <si>
    <t xml:space="preserve"> =WENN(AA55&lt;&gt;Z55;"";SVERWEIS(AA55;'Schulen (2)'!A54:O803;10;FALSCH))</t>
  </si>
  <si>
    <t xml:space="preserve"> =WENN(SVERWEIS(AA56;'Schulen (2)'!$A$2:$O$751;5;FALSCH) =Parameter2!$Y$2;AA56;0)</t>
  </si>
  <si>
    <t xml:space="preserve"> =AA55+1</t>
  </si>
  <si>
    <t xml:space="preserve"> =WENN(AA56&lt;&gt;Z56;"";SVERWEIS(AA56;'Schulen (2)'!A55:O804;10;FALSCH))</t>
  </si>
  <si>
    <t xml:space="preserve"> =WENN(SVERWEIS(AA57;'Schulen (2)'!$A$2:$O$751;5;FALSCH) =Parameter2!$Y$2;AA57;0)</t>
  </si>
  <si>
    <t xml:space="preserve"> =AA56+1</t>
  </si>
  <si>
    <t>direktion@vs-weissenbach.tsn.at</t>
  </si>
  <si>
    <t>direktion@vs-archbach.tsn.at</t>
  </si>
  <si>
    <t>direktion@vs-pfaffenschwendt.tsn.at</t>
  </si>
  <si>
    <t>direktion@vs-schwendt.tsn.at</t>
  </si>
  <si>
    <t>Jauk Adelheid</t>
  </si>
  <si>
    <t>direktion@vs-kroessbach.tsn.at</t>
  </si>
  <si>
    <t>Leitner Raimund</t>
  </si>
  <si>
    <t>direktion@vs-neustift.tsn.at</t>
  </si>
  <si>
    <t>direktion@vs-st-jakob-haus.tsn.at</t>
  </si>
  <si>
    <t>direktion@vs-oberhofen.tsn.at</t>
  </si>
  <si>
    <t>direktion@vs-st-ulrich.tsn.at</t>
  </si>
  <si>
    <t>Gasser Siegfried</t>
  </si>
  <si>
    <t>direktion@vs-waidring.tsn.at</t>
  </si>
  <si>
    <t>Kneißl Helmut</t>
  </si>
  <si>
    <t>direktion@vs-westendorf.tsn.at</t>
  </si>
  <si>
    <t>direktion@vs-alpbach.tsn.at</t>
  </si>
  <si>
    <t>direktion@tfbs-glas.tsn.at</t>
  </si>
  <si>
    <t>Kufstein</t>
  </si>
  <si>
    <t>direktion@vs-angath.tsn.at</t>
  </si>
  <si>
    <t>direktion@tfbs-kufstein.tsn.at</t>
  </si>
  <si>
    <t>Klassen- oder Schulforum bzw. Schulgemeinschaftsausschuss</t>
  </si>
  <si>
    <t xml:space="preserve"> =WENN(AA17&lt;&gt;Z17;"";SVERWEIS(AA17;'Schulen (2)'!A16:O765;10;FALSCH))</t>
  </si>
  <si>
    <t xml:space="preserve"> =WENN(SVERWEIS(AA18;'Schulen (2)'!$A$2:$O$751;5;FALSCH) =Parameter2!$Y$2;AA18;0)</t>
  </si>
  <si>
    <t xml:space="preserve"> =AA17+1</t>
  </si>
  <si>
    <t xml:space="preserve"> =WENN(AA18&lt;&gt;Z18;"";SVERWEIS(AA18;'Schulen (2)'!A17:O766;10;FALSCH))</t>
  </si>
  <si>
    <t xml:space="preserve"> =WENN(SVERWEIS(AA19;'Schulen (2)'!$A$2:$O$751;5;FALSCH) =Parameter2!$Y$2;AA19;0)</t>
  </si>
  <si>
    <t xml:space="preserve"> =AA18+1</t>
  </si>
  <si>
    <t xml:space="preserve"> =WENN(AA19&lt;&gt;Z19;"";SVERWEIS(AA19;'Schulen (2)'!A18:O767;10;FALSCH))</t>
  </si>
  <si>
    <t xml:space="preserve"> =WENN(SVERWEIS(AA20;'Schulen (2)'!$A$2:$O$751;5;FALSCH) =Parameter2!$Y$2;AA20;0)</t>
  </si>
  <si>
    <t xml:space="preserve"> =AA19+1</t>
  </si>
  <si>
    <t xml:space="preserve"> =WENN(AA20&lt;&gt;Z20;"";SVERWEIS(AA20;'Schulen (2)'!A19:O768;10;FALSCH))</t>
  </si>
  <si>
    <t xml:space="preserve"> =WENN(SVERWEIS(AA21;'Schulen (2)'!$A$2:$O$751;5;FALSCH) =Parameter2!$Y$2;AA21;0)</t>
  </si>
  <si>
    <t xml:space="preserve"> =AA20+1</t>
  </si>
  <si>
    <t xml:space="preserve"> =WENN(AA21&lt;&gt;Z21;"";SVERWEIS(AA21;'Schulen (2)'!A20:O769;10;FALSCH))</t>
  </si>
  <si>
    <t xml:space="preserve"> =WENN(SVERWEIS(AA22;'Schulen (2)'!$A$2:$O$751;5;FALSCH) =Parameter2!$Y$2;AA22;0)</t>
  </si>
  <si>
    <t xml:space="preserve"> =AA21+1</t>
  </si>
  <si>
    <t xml:space="preserve"> =WENN(AA22&lt;&gt;Z22;"";SVERWEIS(AA22;'Schulen (2)'!A21:O770;10;FALSCH))</t>
  </si>
  <si>
    <t xml:space="preserve"> =WENN(SVERWEIS(AA23;'Schulen (2)'!$A$2:$O$751;5;FALSCH) =Parameter2!$Y$2;AA23;0)</t>
  </si>
  <si>
    <t xml:space="preserve"> =AA22+1</t>
  </si>
  <si>
    <t xml:space="preserve"> =WENN(AA23&lt;&gt;Z23;"";SVERWEIS(AA23;'Schulen (2)'!A22:O771;10;FALSCH))</t>
  </si>
  <si>
    <t xml:space="preserve"> =WENN(SVERWEIS(AA24;'Schulen (2)'!$A$2:$O$751;5;FALSCH) =Parameter2!$Y$2;AA24;0)</t>
  </si>
  <si>
    <t xml:space="preserve"> =AA23+1</t>
  </si>
  <si>
    <t xml:space="preserve"> =WENN(AA24&lt;&gt;Z24;"";SVERWEIS(AA24;'Schulen (2)'!A23:O772;10;FALSCH))</t>
  </si>
  <si>
    <t xml:space="preserve"> =WENN(SVERWEIS(AA25;'Schulen (2)'!$A$2:$O$751;5;FALSCH) =Parameter2!$Y$2;AA25;0)</t>
  </si>
  <si>
    <t xml:space="preserve"> =AA24+1</t>
  </si>
  <si>
    <t xml:space="preserve"> =WENN(AA25&lt;&gt;Z25;"";SVERWEIS(AA25;'Schulen (2)'!A24:O773;10;FALSCH))</t>
  </si>
  <si>
    <t xml:space="preserve"> =WENN(SVERWEIS(AA26;'Schulen (2)'!$A$2:$O$751;5;FALSCH) =Parameter2!$Y$2;AA26;0)</t>
  </si>
  <si>
    <t xml:space="preserve"> =AA25+1</t>
  </si>
  <si>
    <t xml:space="preserve"> =WENN(AA26&lt;&gt;Z26;"";SVERWEIS(AA26;'Schulen (2)'!A25:O774;10;FALSCH))</t>
  </si>
  <si>
    <t xml:space="preserve"> =WENN(SVERWEIS(AA27;'Schulen (2)'!$A$2:$O$751;5;FALSCH) =Parameter2!$Y$2;AA27;0)</t>
  </si>
  <si>
    <t xml:space="preserve"> =AA26+1</t>
  </si>
  <si>
    <t xml:space="preserve"> =WENN(AA27&lt;&gt;Z27;"";SVERWEIS(AA27;'Schulen (2)'!A26:O775;10;FALSCH))</t>
  </si>
  <si>
    <t xml:space="preserve"> =WENN(SVERWEIS(AA28;'Schulen (2)'!$A$2:$O$751;5;FALSCH) =Parameter2!$Y$2;AA28;0)</t>
  </si>
  <si>
    <t xml:space="preserve"> =AA27+1</t>
  </si>
  <si>
    <t xml:space="preserve"> =WENN(AA28&lt;&gt;Z28;"";SVERWEIS(AA28;'Schulen (2)'!A27:O776;10;FALSCH))</t>
  </si>
  <si>
    <t>direktion@vs-brixlegg.tsn.at</t>
  </si>
  <si>
    <t>direktion@pts-telfs.tsn.at</t>
  </si>
  <si>
    <t>direktion@vs-mutters.tsn.at</t>
  </si>
  <si>
    <t>direktion@vs-rbkitzbuehel.tsn.at</t>
  </si>
  <si>
    <t>direktion@vs-rosenegg.tsn.at</t>
  </si>
  <si>
    <t>Spalten-Nr. &gt;=5,&gt;=8;&gt;=12</t>
  </si>
  <si>
    <t>Spalten-Nr. 
&gt;5,&gt;8;&gt;12</t>
  </si>
  <si>
    <t>&gt;= 5-8 Std.</t>
  </si>
  <si>
    <t>leer</t>
  </si>
  <si>
    <t>Veranstaltung</t>
  </si>
  <si>
    <t>Mit/ohne Nächtigung</t>
  </si>
  <si>
    <t>Auswahl</t>
  </si>
  <si>
    <t>Nächtigungsgeühr</t>
  </si>
  <si>
    <t>&gt; 8 - 12 Std.</t>
  </si>
  <si>
    <t>direktion@vs-stjohann.tsn.at</t>
  </si>
  <si>
    <t>für Wandert. m. Nächtigung</t>
  </si>
  <si>
    <t>5,0,-8</t>
  </si>
  <si>
    <t>&gt;8</t>
  </si>
  <si>
    <t>direktion@vs-kauns.tsn.at</t>
  </si>
  <si>
    <t>direktion@vs-ladis.tsn.at</t>
  </si>
  <si>
    <t>direktion@vs-angedair.tsn.at</t>
  </si>
  <si>
    <t>direktion@vs-bruggen.tsn.at</t>
  </si>
  <si>
    <t>direktion@vs-perjen.tsn.at</t>
  </si>
  <si>
    <t>direktion@vs-nauders.tsn.at</t>
  </si>
  <si>
    <t>Albert Walter</t>
  </si>
  <si>
    <t>direktion@vs-pettneu.tsn.at</t>
  </si>
  <si>
    <t>Mathies Emanuel</t>
  </si>
  <si>
    <t>direktion@vs-schnann.tsn.at</t>
  </si>
  <si>
    <t>direktion@vs-pfunds.tsn.at</t>
  </si>
  <si>
    <t>Krismer Paul</t>
  </si>
  <si>
    <t>direktion@vs-pians.tsn.at</t>
  </si>
  <si>
    <t>direktion@vs-prutz.tsn.at</t>
  </si>
  <si>
    <t>direktion@vs-ried-oberinntal.tsn.at</t>
  </si>
  <si>
    <t>Kargl Barbara</t>
  </si>
  <si>
    <t>direktion@vs-stanton.tsn.at</t>
  </si>
  <si>
    <t>direktion@vs-leitgeb1.tsn.at</t>
  </si>
  <si>
    <t>direktion@vs-pradlost.tsn.at</t>
  </si>
  <si>
    <t>direktion@pts-innsbruck.tsn.at</t>
  </si>
  <si>
    <t>direktion@tfbs-stnikolaus.tsn.at</t>
  </si>
  <si>
    <t>Anker Bernhard</t>
  </si>
  <si>
    <t>direktion@vs-franzfischer.tsn.at</t>
  </si>
  <si>
    <t>direktion@vs-leitgeb2.tsn.at</t>
  </si>
  <si>
    <t>direktion@vs-pettnau.tsn.at</t>
  </si>
  <si>
    <t>direktion@pts-sillian.tsn.at</t>
  </si>
  <si>
    <t>direktion@vs-anras.tsn.at</t>
  </si>
  <si>
    <t>Lanser Peter</t>
  </si>
  <si>
    <t>Landeck</t>
  </si>
  <si>
    <t>direktion@pts-landeck.tsn.at</t>
  </si>
  <si>
    <t>direktion@vs-fiss.tsn.at</t>
  </si>
  <si>
    <t xml:space="preserve"> =WENN(SVERWEIS(AA60;'Schulen (2)'!$A$2:$O$751;5;FALSCH) =Parameter2!$Y$2;AA60;0)</t>
  </si>
  <si>
    <t xml:space="preserve"> =AA59+1</t>
  </si>
  <si>
    <t xml:space="preserve"> =WENN(AA60&lt;&gt;Z60;"";SVERWEIS(AA60;'Schulen (2)'!A59:O808;10;FALSCH))</t>
  </si>
  <si>
    <t xml:space="preserve"> =WENN(SVERWEIS(AA61;'Schulen (2)'!$A$2:$O$751;5;FALSCH) =Parameter2!$Y$2;AA61;0)</t>
  </si>
  <si>
    <t xml:space="preserve"> =AA60+1</t>
  </si>
  <si>
    <t xml:space="preserve"> =WENN(AA61&lt;&gt;Z61;"";SVERWEIS(AA61;'Schulen (2)'!A60:O809;10;FALSCH))</t>
  </si>
  <si>
    <t xml:space="preserve"> =WENN(SVERWEIS(AA62;'Schulen (2)'!$A$2:$O$751;5;FALSCH) =Parameter2!$Y$2;AA62;0)</t>
  </si>
  <si>
    <t xml:space="preserve"> =AA61+1</t>
  </si>
  <si>
    <t xml:space="preserve"> =WENN(AA62&lt;&gt;Z62;"";SVERWEIS(AA62;'Schulen (2)'!A61:O810;10;FALSCH))</t>
  </si>
  <si>
    <t>0100</t>
  </si>
  <si>
    <t>01004100</t>
  </si>
  <si>
    <t>Postleitzahl</t>
  </si>
  <si>
    <t>auszuzahlender Betrag</t>
  </si>
  <si>
    <t>erfasst / geprüft</t>
  </si>
  <si>
    <t>FINANZST.</t>
  </si>
  <si>
    <t>direktion@vs-ellmau.tsn.at</t>
  </si>
  <si>
    <t>direktion@vs-erl.tsn.at</t>
  </si>
  <si>
    <t>direktion@vs-gerlosberg.tsn.at</t>
  </si>
  <si>
    <t>Kröll Herbert</t>
  </si>
  <si>
    <t>direktion@vs-hainzenberg.tsn.at</t>
  </si>
  <si>
    <t>direktion@vs-hart.tsn.at</t>
  </si>
  <si>
    <t>direktion@vs-hippach.tsn.at</t>
  </si>
  <si>
    <t>direktion@vs-innerweerberg.tsn.at</t>
  </si>
  <si>
    <t>direktion@vs-kaltenbach.tsn.at</t>
  </si>
  <si>
    <t>direktion@vs-tux.tsn.at</t>
  </si>
  <si>
    <t>direktion@vs-mayrhofen.tsn.at</t>
  </si>
  <si>
    <t>direktion@vs-mitterweerberg.tsn.at</t>
  </si>
  <si>
    <t>direktion@vs-pertisau.tsn.at</t>
  </si>
  <si>
    <t>Falbesoner Sigrid</t>
  </si>
  <si>
    <t>direktion@vs-st-jakob-arlberg.tsn.at</t>
  </si>
  <si>
    <t>direktion@vs-schoenwies.tsn.at</t>
  </si>
  <si>
    <t>direktion@vs-see.tsn.at</t>
  </si>
  <si>
    <t>Eiterer Bernhard</t>
  </si>
  <si>
    <t>direktion@vs-serfaus.tsn.at</t>
  </si>
  <si>
    <t>Klingenschmid Eva</t>
  </si>
  <si>
    <t>direktion@vs-stanz.tsn.at</t>
  </si>
  <si>
    <t>direktion@vs-strengen.tsn.at</t>
  </si>
  <si>
    <t>Pinzger Rainer</t>
  </si>
  <si>
    <t>direktion@vs-tobadill.tsn.at</t>
  </si>
  <si>
    <t>direktion@vs-toesens.tsn.at</t>
  </si>
  <si>
    <t>direktion@vs-zams.tsn.at</t>
  </si>
  <si>
    <t>direktion@vs-rifenal.tsn.at</t>
  </si>
  <si>
    <t>direktion@vs-niedergallmigg.tsn.at</t>
  </si>
  <si>
    <t>Klomberg Christoph</t>
  </si>
  <si>
    <t>direktion@vs-abfaltersbach.tsn.at</t>
  </si>
  <si>
    <t>Lienz</t>
  </si>
  <si>
    <t>direktion@pts-lienz.tsn.at</t>
  </si>
  <si>
    <t>direktion@tfbs-lienz.tsn.at</t>
  </si>
  <si>
    <t>direktion@vs-ainet.tsn.at</t>
  </si>
  <si>
    <t xml:space="preserve">Klasse: </t>
  </si>
  <si>
    <t xml:space="preserve">Schulstufe: </t>
  </si>
  <si>
    <t>direktion@vs-woergl2.tsn.at</t>
  </si>
  <si>
    <t>direktion@vs-fendels.tsn.at</t>
  </si>
  <si>
    <t xml:space="preserve"> =WENN(AA57&lt;&gt;Z57;"";SVERWEIS(AA57;'Schulen (2)'!A56:O805;10;FALSCH))</t>
  </si>
  <si>
    <t xml:space="preserve"> =WENN(SVERWEIS(AA58;'Schulen (2)'!$A$2:$O$751;5;FALSCH) =Parameter2!$Y$2;AA58;0)</t>
  </si>
  <si>
    <t xml:space="preserve"> =AA57+1</t>
  </si>
  <si>
    <t xml:space="preserve"> =WENN(AA58&lt;&gt;Z58;"";SVERWEIS(AA58;'Schulen (2)'!A57:O806;10;FALSCH))</t>
  </si>
  <si>
    <t xml:space="preserve"> =WENN(SVERWEIS(AA59;'Schulen (2)'!$A$2:$O$751;5;FALSCH) =Parameter2!$Y$2;AA59;0)</t>
  </si>
  <si>
    <t xml:space="preserve"> =AA58+1</t>
  </si>
  <si>
    <t xml:space="preserve"> =WENN(AA59&lt;&gt;Z59;"";SVERWEIS(AA59;'Schulen (2)'!A58:O807;10;FALSCH))</t>
  </si>
  <si>
    <t>direktion@walter-thaler-schule.tsn.at</t>
  </si>
  <si>
    <t>direktion@pts-axams.tsn.at</t>
  </si>
  <si>
    <t>direktion@vs-goetzens.tsn.at</t>
  </si>
  <si>
    <t>direktion@vs-gries-sellrain.tsn.at</t>
  </si>
  <si>
    <t>direktion@tfbs-foto.tsn.at</t>
  </si>
  <si>
    <t>direktion@vs-grinzens.tsn.at</t>
  </si>
  <si>
    <t>direktion@pts-wattens.tsn.at</t>
  </si>
  <si>
    <t>direktion@tfbs-absam.tsn.at</t>
  </si>
  <si>
    <t>direktion@vs-hatting.tsn.at</t>
  </si>
  <si>
    <t>direktion@pss-elisabethinum.tsn.at</t>
  </si>
  <si>
    <t>direktion@pts-wipptal.tsn.at</t>
  </si>
  <si>
    <t>direktion@tfbs-holz.tsn.at</t>
  </si>
  <si>
    <t>direktion@vs-inzing.tsn.at</t>
  </si>
  <si>
    <t>direktion@vs-kematen.tsn.at</t>
  </si>
  <si>
    <t xml:space="preserve"> =WENN(SVERWEIS(AA74;'Schulen (2)'!$A$2:$O$751;5;FALSCH) =Parameter2!$Y$2;AA74;0)</t>
  </si>
  <si>
    <t xml:space="preserve"> =AA73+1</t>
  </si>
  <si>
    <t xml:space="preserve"> =WENN(AA74&lt;&gt;Z74;"";SVERWEIS(AA74;'Schulen (2)'!A73:O822;10;FALSCH))</t>
  </si>
  <si>
    <t xml:space="preserve"> =WENN(SVERWEIS(AA75;'Schulen (2)'!$A$2:$O$751;5;FALSCH) =Parameter2!$Y$2;AA75;0)</t>
  </si>
  <si>
    <t xml:space="preserve"> =AA74+1</t>
  </si>
  <si>
    <t xml:space="preserve"> =WENN(AA75&lt;&gt;Z75;"";SVERWEIS(AA75;'Schulen (2)'!A74:O823;10;FALSCH))</t>
  </si>
  <si>
    <t xml:space="preserve"> =WENN(SVERWEIS(AA76;'Schulen (2)'!$A$2:$O$751;5;FALSCH) =Parameter2!$Y$2;AA76;0)</t>
  </si>
  <si>
    <t xml:space="preserve"> =AA75+1</t>
  </si>
  <si>
    <t xml:space="preserve"> =WENN(AA76&lt;&gt;Z76;"";SVERWEIS(AA76;'Schulen (2)'!A75:O824;10;FALSCH))</t>
  </si>
  <si>
    <t xml:space="preserve"> =WENN(SVERWEIS(AA77;'Schulen (2)'!$A$2:$O$751;5;FALSCH) =Parameter2!$Y$2;AA77;0)</t>
  </si>
  <si>
    <t xml:space="preserve"> =AA76+1</t>
  </si>
  <si>
    <t xml:space="preserve"> =WENN(AA77&lt;&gt;Z77;"";SVERWEIS(AA77;'Schulen (2)'!A76:O825;10;FALSCH))</t>
  </si>
  <si>
    <t xml:space="preserve"> =WENN(SVERWEIS(AA78;'Schulen (2)'!$A$2:$O$751;5;FALSCH) =Parameter2!$Y$2;AA78;0)</t>
  </si>
  <si>
    <t xml:space="preserve"> =AA77+1</t>
  </si>
  <si>
    <t xml:space="preserve"> =WENN(AA78&lt;&gt;Z78;"";SVERWEIS(AA78;'Schulen (2)'!A77:O826;10;FALSCH))</t>
  </si>
  <si>
    <t xml:space="preserve"> =WENN(SVERWEIS(AA79;'Schulen (2)'!$A$2:$O$751;5;FALSCH) =Parameter2!$Y$2;AA79;0)</t>
  </si>
  <si>
    <t xml:space="preserve"> =AA78+1</t>
  </si>
  <si>
    <t xml:space="preserve"> =WENN(AA79&lt;&gt;Z79;"";SVERWEIS(AA79;'Schulen (2)'!A78:O827;10;FALSCH))</t>
  </si>
  <si>
    <t xml:space="preserve"> =WENN(SVERWEIS(AA80;'Schulen (2)'!$A$2:$O$751;5;FALSCH) =Parameter2!$Y$2;AA80;0)</t>
  </si>
  <si>
    <t xml:space="preserve"> =AA79+1</t>
  </si>
  <si>
    <t xml:space="preserve"> =WENN(AA80&lt;&gt;Z80;"";SVERWEIS(AA80;'Schulen (2)'!A79:O828;10;FALSCH))</t>
  </si>
  <si>
    <t xml:space="preserve"> =WENN(SVERWEIS(AA81;'Schulen (2)'!$A$2:$O$751;5;FALSCH) =Parameter2!$Y$2;AA81;0)</t>
  </si>
  <si>
    <t xml:space="preserve"> =AA80+1</t>
  </si>
  <si>
    <t xml:space="preserve"> =WENN(AA81&lt;&gt;Z81;"";SVERWEIS(AA81;'Schulen (2)'!A80:O829;10;FALSCH))</t>
  </si>
  <si>
    <t xml:space="preserve"> =WENN(SVERWEIS(AA82;'Schulen (2)'!$A$2:$O$751;5;FALSCH) =Parameter2!$Y$2;AA82;0)</t>
  </si>
  <si>
    <t xml:space="preserve"> =AA81+1</t>
  </si>
  <si>
    <t>direktion@vs-thaur.tsn.at</t>
  </si>
  <si>
    <t>Bel.-Nr.:</t>
  </si>
  <si>
    <t>direktion@vs-hall.tsn.at</t>
  </si>
  <si>
    <t>Krepper Helmut</t>
  </si>
  <si>
    <t>direktion@vs-u-stadtplatz.tsn.at</t>
  </si>
  <si>
    <t>direktion@vs-schoenegg.tsn.at</t>
  </si>
  <si>
    <t>direktion@vs-steinach.tsn.at</t>
  </si>
  <si>
    <t>Lobenwein Andrea</t>
  </si>
  <si>
    <t>direktion@vs-bach.tsn.at</t>
  </si>
  <si>
    <t>Bischof Thomas</t>
  </si>
  <si>
    <t>Schanner Evelyn</t>
  </si>
  <si>
    <t>Reutte</t>
  </si>
  <si>
    <t>direktion@pts-reutte.tsn.at</t>
  </si>
  <si>
    <t>direktion@vs-berwang.tsn.at</t>
  </si>
  <si>
    <t>Loncsek Marion</t>
  </si>
  <si>
    <t>direktion@tfbs-reutte.tsn.at</t>
  </si>
  <si>
    <t>direktion@vs-biberwier.tsn.at</t>
  </si>
  <si>
    <t>Wacker Georg</t>
  </si>
  <si>
    <t>direktion@vs-bichlbach.tsn.at</t>
  </si>
  <si>
    <t>Wechselberger Gabriele</t>
  </si>
  <si>
    <t>direktion@vs-ehenbichl.tsn.at</t>
  </si>
  <si>
    <t>direktion@vs-ehrwald.tsn.at</t>
  </si>
  <si>
    <t>direktion@vs-elbigenalp.tsn.at</t>
  </si>
  <si>
    <t>Walch Andrea</t>
  </si>
  <si>
    <t>direktion@vs-elmen.tsn.at</t>
  </si>
  <si>
    <t>direktion@vs-forchach.tsn.at</t>
  </si>
  <si>
    <t>direktion@vs-graen.tsn.at</t>
  </si>
  <si>
    <t>direktion@vs-haeselgehr.tsn.at</t>
  </si>
  <si>
    <t>direktion@vs-heiterwang.tsn.at</t>
  </si>
  <si>
    <t>direktion@vs-hoefen.tsn.at</t>
  </si>
  <si>
    <t>Pürstl Daniela</t>
  </si>
  <si>
    <t>Schule</t>
  </si>
  <si>
    <t>von</t>
  </si>
  <si>
    <t>bis</t>
  </si>
  <si>
    <t>Datum</t>
  </si>
  <si>
    <t>Betriebsbesuche in</t>
  </si>
  <si>
    <t>Dauer der Dienstverrichtung</t>
  </si>
  <si>
    <t>Kilometer-
anzahl</t>
  </si>
  <si>
    <t>Berufspraktische Tage bzw. Woche</t>
  </si>
  <si>
    <t>Name der Lehrperson</t>
  </si>
  <si>
    <t>Es wird bestätigt, dass nachstehend angeführten Lehrkräfte (Begleitpersonen) anlässlich der</t>
  </si>
  <si>
    <t>Unterschrift, Stempel</t>
  </si>
  <si>
    <t>Ort, Datum</t>
  </si>
  <si>
    <t>KM</t>
  </si>
  <si>
    <t>(mehr als
 4 Km,   nur bei berufs-prakt. Wochen / Tagen)</t>
  </si>
  <si>
    <t>Ort der Veranstaltung</t>
  </si>
  <si>
    <t>(bzw. bei berufsprakt. Wochen der besuchte Betrieb)</t>
  </si>
  <si>
    <t>5 bis   8 Stunden</t>
  </si>
  <si>
    <t>Familienname, Vorname</t>
  </si>
  <si>
    <t>Lesenacht</t>
  </si>
  <si>
    <t xml:space="preserve">Fahrtkosten </t>
  </si>
  <si>
    <t>IBAN</t>
  </si>
  <si>
    <t>S</t>
  </si>
  <si>
    <t>Beilage zum Antrag Reisegebühren für Schulveranstaltungen</t>
  </si>
  <si>
    <t>Supplement to request travel fees for school events in Great Britain</t>
  </si>
  <si>
    <t>Confirmation</t>
  </si>
  <si>
    <t>It is confirmed that listed below teachers (escorts) at the</t>
  </si>
  <si>
    <t>School:</t>
  </si>
  <si>
    <t>in the time of ____________________ till _____________________</t>
  </si>
  <si>
    <t>the following costs:</t>
  </si>
  <si>
    <t>Teacher:</t>
  </si>
  <si>
    <t>Overnight accommodation without breakfast:</t>
  </si>
  <si>
    <t>Number of nights:</t>
  </si>
  <si>
    <t>amount:</t>
  </si>
  <si>
    <t>Betrag:</t>
  </si>
  <si>
    <t>£</t>
  </si>
  <si>
    <t>Half-board per day:</t>
  </si>
  <si>
    <t>Full-board price per day:</t>
  </si>
  <si>
    <t xml:space="preserve"> - for teachers amounted to                 EUR _________________ / per day  (incl. VAT)</t>
  </si>
  <si>
    <t xml:space="preserve">Teachers </t>
  </si>
  <si>
    <t>Allegato alla domanda "tariffe di viaggio per le manifestazioni scholastici"</t>
  </si>
  <si>
    <t>confermazione</t>
  </si>
  <si>
    <t>Si conferma che gli insegnanti elencati qui di seguito patecipando alla</t>
  </si>
  <si>
    <t xml:space="preserve"> Settimana sportiva estiva</t>
  </si>
  <si>
    <t xml:space="preserve"> Settimana sportiva invernale</t>
  </si>
  <si>
    <t xml:space="preserve"> Settimana di progetto</t>
  </si>
  <si>
    <t>dal ____________________ al_____________________</t>
  </si>
  <si>
    <t>nella nostra azienda di alloggiamento __________________________________</t>
  </si>
  <si>
    <t>Hanno pagato le spese seguente :</t>
  </si>
  <si>
    <t>insegnanti/accompagnatori:</t>
  </si>
  <si>
    <t>Quantità dei pernottamenti</t>
  </si>
  <si>
    <t>Somma</t>
  </si>
  <si>
    <t xml:space="preserve">il </t>
  </si>
  <si>
    <t xml:space="preserve"> Prezzo per la Mezza Pensione</t>
  </si>
  <si>
    <t xml:space="preserve">  Pensione completa</t>
  </si>
  <si>
    <t xml:space="preserve">Telefonnummer bei Rückfragen: </t>
  </si>
  <si>
    <t>della scuola:</t>
  </si>
  <si>
    <t xml:space="preserve"> - per gli insegnanti/accompagnatori sono di  EUR _________________  /al giorno  (IVA compresa)</t>
  </si>
  <si>
    <t>Schülerinnen:</t>
  </si>
  <si>
    <t>+43 5223 53141</t>
  </si>
  <si>
    <t>+43 5223 57636</t>
  </si>
  <si>
    <t>+43 5223 56359</t>
  </si>
  <si>
    <t>Liebsch Manfred</t>
  </si>
  <si>
    <t>+43 5223 56242</t>
  </si>
  <si>
    <t>+43 512 24511450</t>
  </si>
  <si>
    <t>+43 5272 6251 500</t>
  </si>
  <si>
    <t>+43 5224 52226</t>
  </si>
  <si>
    <t>+43 5223 45027</t>
  </si>
  <si>
    <t>Töpfer Ruth</t>
  </si>
  <si>
    <t>+43 5223 45025</t>
  </si>
  <si>
    <t>+43 5223 53323</t>
  </si>
  <si>
    <t>+43 512 348366</t>
  </si>
  <si>
    <t>+43 512 397876</t>
  </si>
  <si>
    <t>direktion@vs-Ampass.tsn.at</t>
  </si>
  <si>
    <t>Walpoth-Hager Monika</t>
  </si>
  <si>
    <t>+43 5223 45021</t>
  </si>
  <si>
    <t>+43 5224 51570</t>
  </si>
  <si>
    <t>+43 5224 5241771</t>
  </si>
  <si>
    <t>+43 5223 48369</t>
  </si>
  <si>
    <t>+43 5276 241</t>
  </si>
  <si>
    <t>+43 5224 68153</t>
  </si>
  <si>
    <t>+43 5224 67793</t>
  </si>
  <si>
    <t>direktion@VS-MatreiB.tsn.at</t>
  </si>
  <si>
    <t>+43 664 88944418</t>
  </si>
  <si>
    <t>+43 5278 6427</t>
  </si>
  <si>
    <t>+43 512 24511430</t>
  </si>
  <si>
    <t>+43 512 378957</t>
  </si>
  <si>
    <t>+43 5223 78190</t>
  </si>
  <si>
    <t>+43 512 24511410</t>
  </si>
  <si>
    <t>+43 5223 45022</t>
  </si>
  <si>
    <t>+43 512 37755514</t>
  </si>
  <si>
    <t>+43 5223 49286122</t>
  </si>
  <si>
    <t>+43 5275 5480</t>
  </si>
  <si>
    <t>+43 5223 78317</t>
  </si>
  <si>
    <t>+43 5223 41361</t>
  </si>
  <si>
    <t>+43 5279 5467</t>
  </si>
  <si>
    <t>+43 5224 53090</t>
  </si>
  <si>
    <t>+43 5224 53943</t>
  </si>
  <si>
    <t>+43 5238 88138</t>
  </si>
  <si>
    <t>+43 5234 6599511</t>
  </si>
  <si>
    <t>+43 5232 2320</t>
  </si>
  <si>
    <t>+43 5212 2555</t>
  </si>
  <si>
    <t>+43 5262 62090</t>
  </si>
  <si>
    <t>+43 5262 62062</t>
  </si>
  <si>
    <t>+43 512 303108</t>
  </si>
  <si>
    <t>+43 699 16225126</t>
  </si>
  <si>
    <t>+43 5238 54001 331</t>
  </si>
  <si>
    <t>+43 5234 68990</t>
  </si>
  <si>
    <t>+43 664 88735015</t>
  </si>
  <si>
    <t>+43 5262 62867</t>
  </si>
  <si>
    <t>Reich Annemarie</t>
  </si>
  <si>
    <t>+43 5234 68712</t>
  </si>
  <si>
    <t>+43 5234 68277310</t>
  </si>
  <si>
    <t>+43 5262 62666</t>
  </si>
  <si>
    <t>+43 5262 6669117</t>
  </si>
  <si>
    <t>+43 5262 62520</t>
  </si>
  <si>
    <t>+43 5234 68455</t>
  </si>
  <si>
    <t>+43 5234 3323316</t>
  </si>
  <si>
    <t>+43 699 16225125</t>
  </si>
  <si>
    <t>+43 5234 33206</t>
  </si>
  <si>
    <t>+43 5236 6009810</t>
  </si>
  <si>
    <t>+43 5234 65035</t>
  </si>
  <si>
    <t>+43 5238 88939</t>
  </si>
  <si>
    <t>+43 5262 62866</t>
  </si>
  <si>
    <t>+43 5232 2449</t>
  </si>
  <si>
    <t>+43 512 548405</t>
  </si>
  <si>
    <t>+43 512 546611</t>
  </si>
  <si>
    <t>+43 664 88398376</t>
  </si>
  <si>
    <t>+43 5232 81436</t>
  </si>
  <si>
    <t>+43 5232 81408</t>
  </si>
  <si>
    <t>Ostermann Markus</t>
  </si>
  <si>
    <t>+43 5238 88650</t>
  </si>
  <si>
    <t>+43 5238 88514</t>
  </si>
  <si>
    <t>+43 5232 81107</t>
  </si>
  <si>
    <t>+43 5212 3576</t>
  </si>
  <si>
    <t>+43 5213 5297</t>
  </si>
  <si>
    <t>+43 5225 64460</t>
  </si>
  <si>
    <t>+43 5212 2118</t>
  </si>
  <si>
    <t>+43 5230 403</t>
  </si>
  <si>
    <t>+43 5225 63409</t>
  </si>
  <si>
    <t>+43 512 303520</t>
  </si>
  <si>
    <t>+43 5264 5135</t>
  </si>
  <si>
    <t>+43 5238 54001 311</t>
  </si>
  <si>
    <t>+43 5412 66801</t>
  </si>
  <si>
    <t>+43 5412 63376</t>
  </si>
  <si>
    <t>+43 5253 5327</t>
  </si>
  <si>
    <t>+43 5264 5351</t>
  </si>
  <si>
    <t>+43 5414 87271</t>
  </si>
  <si>
    <t>+43 5263 6301</t>
  </si>
  <si>
    <t>+43 5254 2397</t>
  </si>
  <si>
    <t>+43 5263 6471</t>
  </si>
  <si>
    <t>+43 5255 523060</t>
  </si>
  <si>
    <t>+43 5412 6685521</t>
  </si>
  <si>
    <t>+43 5412 66216</t>
  </si>
  <si>
    <t>+43 5253 65092</t>
  </si>
  <si>
    <t>+43 5412 67644</t>
  </si>
  <si>
    <t>+43 5264 5698</t>
  </si>
  <si>
    <t>+43 5256 6291</t>
  </si>
  <si>
    <t>+43 5266 88369</t>
  </si>
  <si>
    <t>Hörmann Elke</t>
  </si>
  <si>
    <t>+43 5412 66505</t>
  </si>
  <si>
    <t>+43 5253 5819</t>
  </si>
  <si>
    <t>+43 5412 66443</t>
  </si>
  <si>
    <t>+43 5412 6410711</t>
  </si>
  <si>
    <t>+43 5414 86291</t>
  </si>
  <si>
    <t>+43 5412 61972</t>
  </si>
  <si>
    <t>+43 5412 62119</t>
  </si>
  <si>
    <t>+43 5253 5359</t>
  </si>
  <si>
    <t>+43 5412 67846</t>
  </si>
  <si>
    <t>Gabl Jürgen</t>
  </si>
  <si>
    <t>+43 5418 5629</t>
  </si>
  <si>
    <t>+43 699 16431018</t>
  </si>
  <si>
    <t>+43 5265 5271</t>
  </si>
  <si>
    <t>+43 5255 523085</t>
  </si>
  <si>
    <t>+43 5252 6338</t>
  </si>
  <si>
    <t>+43 5252 20260</t>
  </si>
  <si>
    <t>+43 5262 64621</t>
  </si>
  <si>
    <t>+43 5417 5317</t>
  </si>
  <si>
    <t>+43 5252 6577</t>
  </si>
  <si>
    <t>+43 5263 6651</t>
  </si>
  <si>
    <t>+43 5413 87208</t>
  </si>
  <si>
    <t>+43 5263 6096</t>
  </si>
  <si>
    <t>+43 5412 66085</t>
  </si>
  <si>
    <t>+43 5255 523050</t>
  </si>
  <si>
    <t>+43 5264 5672</t>
  </si>
  <si>
    <t>+43 5253 5656</t>
  </si>
  <si>
    <t>Föger Bernhard</t>
  </si>
  <si>
    <t>+43 5412 64127</t>
  </si>
  <si>
    <t>+43 5414 87274</t>
  </si>
  <si>
    <t>Innsbruck Stadt</t>
  </si>
  <si>
    <t>+43 5223 543560</t>
  </si>
  <si>
    <t>+43 512 284534</t>
  </si>
  <si>
    <t>+43 512 284531</t>
  </si>
  <si>
    <t>direktion@tfbs-hbi.tsn.at</t>
  </si>
  <si>
    <t>+43 512 584484</t>
  </si>
  <si>
    <t>+43 512 588350</t>
  </si>
  <si>
    <t>+43 512 587180</t>
  </si>
  <si>
    <t>+43 512 285715</t>
  </si>
  <si>
    <t>+43 512 580128</t>
  </si>
  <si>
    <t>+43 512 345121</t>
  </si>
  <si>
    <t>+43 512 282788</t>
  </si>
  <si>
    <t>+43 512 285765</t>
  </si>
  <si>
    <t>+43 512 584369</t>
  </si>
  <si>
    <t>+43 512 261101</t>
  </si>
  <si>
    <t>+43 512 346233</t>
  </si>
  <si>
    <t>+43 512 344475</t>
  </si>
  <si>
    <t>Eberwein Henriette</t>
  </si>
  <si>
    <t>+43 512 263379</t>
  </si>
  <si>
    <t>+43 512 586448</t>
  </si>
  <si>
    <t>+43 512 345235600</t>
  </si>
  <si>
    <t>+43 512 589466</t>
  </si>
  <si>
    <t>direktion@daniel-sailer-schule.tsn.at</t>
  </si>
  <si>
    <t>+43 512 50422484</t>
  </si>
  <si>
    <t>+43 512 343267</t>
  </si>
  <si>
    <t>direktion@schule-am-inn.tsn.at</t>
  </si>
  <si>
    <t>schule@montessori-innsbruck.at</t>
  </si>
  <si>
    <t>+43 512 283552</t>
  </si>
  <si>
    <t>+43 512 580127</t>
  </si>
  <si>
    <t>+43 512 342544</t>
  </si>
  <si>
    <t>+43 512 281772</t>
  </si>
  <si>
    <t>+43 512 262290</t>
  </si>
  <si>
    <t>+43 512 588165</t>
  </si>
  <si>
    <t>+43 512 584153</t>
  </si>
  <si>
    <t>+43 512 283520</t>
  </si>
  <si>
    <t>+43 512 291301</t>
  </si>
  <si>
    <t>+43 512 378693</t>
  </si>
  <si>
    <t>Leitner Carmen</t>
  </si>
  <si>
    <t>+43 512 580150</t>
  </si>
  <si>
    <t>+43 512 283589</t>
  </si>
  <si>
    <t>+43 512 267334</t>
  </si>
  <si>
    <t>+43 512 261580</t>
  </si>
  <si>
    <t>+43 512 341366</t>
  </si>
  <si>
    <t>+43 512 345293</t>
  </si>
  <si>
    <t>+43 512 342359</t>
  </si>
  <si>
    <t>+43 512 344277</t>
  </si>
  <si>
    <t>+43 512 584870</t>
  </si>
  <si>
    <t>+43 512 584084</t>
  </si>
  <si>
    <t>+43 512 282372</t>
  </si>
  <si>
    <t>+43 5356 64275</t>
  </si>
  <si>
    <t>+43 5356 62660</t>
  </si>
  <si>
    <t>Trenkwalder Angelika</t>
  </si>
  <si>
    <t>+43 5352 6900441</t>
  </si>
  <si>
    <t>+43 5354 5682020</t>
  </si>
  <si>
    <t>+43 5335 228110</t>
  </si>
  <si>
    <t>+43 5357 2596</t>
  </si>
  <si>
    <t>+43 5375 228323</t>
  </si>
  <si>
    <t>+43 5334 6361</t>
  </si>
  <si>
    <t>+43 5352 6900810</t>
  </si>
  <si>
    <t>+43 5335 228119</t>
  </si>
  <si>
    <t>+43 5356 72872</t>
  </si>
  <si>
    <t>+43 5375 2258</t>
  </si>
  <si>
    <t>+43 5334 82013</t>
  </si>
  <si>
    <t>+43 5352 8136</t>
  </si>
  <si>
    <t>+43 5354 56428</t>
  </si>
  <si>
    <t>+43 5359 211</t>
  </si>
  <si>
    <t>+43 5335 228111</t>
  </si>
  <si>
    <t>+43 5355 5246</t>
  </si>
  <si>
    <t>+43 5335 8104</t>
  </si>
  <si>
    <t>+43 5357 2595</t>
  </si>
  <si>
    <t>+43 5375 228325</t>
  </si>
  <si>
    <t>+43 5352 62966</t>
  </si>
  <si>
    <t>+43 5335 2598</t>
  </si>
  <si>
    <t>+43 5354 56933</t>
  </si>
  <si>
    <t>+43 5356 75433</t>
  </si>
  <si>
    <t>+43 5354 56472</t>
  </si>
  <si>
    <t>Seisl Iris</t>
  </si>
  <si>
    <t>+43 5375 67155</t>
  </si>
  <si>
    <t>+43 5354 88923</t>
  </si>
  <si>
    <t>+43 5354 8818116</t>
  </si>
  <si>
    <t>+43 5353 5261</t>
  </si>
  <si>
    <t>+43 5334 6362</t>
  </si>
  <si>
    <t>+43 5337 62623</t>
  </si>
  <si>
    <t>+43 5372 64195</t>
  </si>
  <si>
    <t>+43 5336 5490</t>
  </si>
  <si>
    <t>+43 5338 7983</t>
  </si>
  <si>
    <t>+43 5337 6224010</t>
  </si>
  <si>
    <t>+43 5332 87523</t>
  </si>
  <si>
    <t>+43 5372 602161</t>
  </si>
  <si>
    <t>+43 5372 602162</t>
  </si>
  <si>
    <t>+43 5338 7205540</t>
  </si>
  <si>
    <t>+43 5332 87669300</t>
  </si>
  <si>
    <t>+43 5373 61371</t>
  </si>
  <si>
    <t>+43 5333 5329</t>
  </si>
  <si>
    <t>+43 5337 62721</t>
  </si>
  <si>
    <t>Krigovszky Elisabeth</t>
  </si>
  <si>
    <t>+43 5337 6224060</t>
  </si>
  <si>
    <t>direktion@PTS-Brixlegg.tsn.at</t>
  </si>
  <si>
    <t>+43 5372 602170</t>
  </si>
  <si>
    <t>+43 5372 602150</t>
  </si>
  <si>
    <t>direktion@hans-henzinger-schule.tsn.at</t>
  </si>
  <si>
    <t>Saugspier Roswitha</t>
  </si>
  <si>
    <t>+43 5337 62220</t>
  </si>
  <si>
    <t>+43 5337 6224040</t>
  </si>
  <si>
    <t>+43 5336 5270</t>
  </si>
  <si>
    <t>+43 5331 5233</t>
  </si>
  <si>
    <t>+43 5338 8905</t>
  </si>
  <si>
    <t>+43 5332 77964</t>
  </si>
  <si>
    <t>+43 5358 230711</t>
  </si>
  <si>
    <t>+43 5373 618125</t>
  </si>
  <si>
    <t>+43 5336 5602</t>
  </si>
  <si>
    <t>+43 5332 87129</t>
  </si>
  <si>
    <t>+43 5337 62536</t>
  </si>
  <si>
    <t>+43 5372 602143</t>
  </si>
  <si>
    <t>+43 5372 602141</t>
  </si>
  <si>
    <t>+43 5372 602142</t>
  </si>
  <si>
    <t>+43 5337 8341</t>
  </si>
  <si>
    <t>+43 5373 61387</t>
  </si>
  <si>
    <t>+43 5332 87669250</t>
  </si>
  <si>
    <t>+43 5337 63901</t>
  </si>
  <si>
    <t>+43 5373 6132615</t>
  </si>
  <si>
    <t>+43 5372 5811320</t>
  </si>
  <si>
    <t>Bichler Andrea</t>
  </si>
  <si>
    <t>+43 5333 5466</t>
  </si>
  <si>
    <t>+43 5332 87669230</t>
  </si>
  <si>
    <t>Feiersinger Robert</t>
  </si>
  <si>
    <t>Juffinger Maria Anna</t>
  </si>
  <si>
    <t>+43 5442 65215</t>
  </si>
  <si>
    <t>+43 5442 62448</t>
  </si>
  <si>
    <t>+43 5449 6325</t>
  </si>
  <si>
    <t>+43 5445 6253</t>
  </si>
  <si>
    <t>Juen Andreas</t>
  </si>
  <si>
    <t>+43 5474 5284</t>
  </si>
  <si>
    <t>+43 5442 63605</t>
  </si>
  <si>
    <t>+43 5472 639611</t>
  </si>
  <si>
    <t>+43 5476 20163</t>
  </si>
  <si>
    <t>+43 5446 2761</t>
  </si>
  <si>
    <t>+43 5442 62762</t>
  </si>
  <si>
    <t>+43 5472 639620</t>
  </si>
  <si>
    <t>+43 5442 64054</t>
  </si>
  <si>
    <t>+43 5442 65347</t>
  </si>
  <si>
    <t>+43 5442 62508</t>
  </si>
  <si>
    <t>+43 5476 6765</t>
  </si>
  <si>
    <t>+43 5449 532212</t>
  </si>
  <si>
    <t>+43 5447 5218</t>
  </si>
  <si>
    <t>+43 5443 821017</t>
  </si>
  <si>
    <t>+43 5449 5502</t>
  </si>
  <si>
    <t>Tschiderer Paul</t>
  </si>
  <si>
    <t>+43 5445 6347</t>
  </si>
  <si>
    <t>direktion@vs-kaunertal.tsn.at</t>
  </si>
  <si>
    <t>+43 5472 6310</t>
  </si>
  <si>
    <t>Maaß Rosmarie</t>
  </si>
  <si>
    <t>+43 5472 6608</t>
  </si>
  <si>
    <t>+43 5473 87316</t>
  </si>
  <si>
    <t>+43 5449 5173</t>
  </si>
  <si>
    <t>+43 680 1108378</t>
  </si>
  <si>
    <t>+43 5474 5477</t>
  </si>
  <si>
    <t>+43 5442 64032</t>
  </si>
  <si>
    <t>Gabl Christian</t>
  </si>
  <si>
    <t>+43 5414 86940</t>
  </si>
  <si>
    <t>+43 5472 6389</t>
  </si>
  <si>
    <t>+43 5442 64762</t>
  </si>
  <si>
    <t>Zangerl Albertine</t>
  </si>
  <si>
    <t>+43 5418 5242</t>
  </si>
  <si>
    <t>+43 5441 8258</t>
  </si>
  <si>
    <t>+43 5476 6582</t>
  </si>
  <si>
    <t>+43 5446 3677</t>
  </si>
  <si>
    <t>Keim Anna Elisabeth</t>
  </si>
  <si>
    <t>+43 5446 2586</t>
  </si>
  <si>
    <t>+43 5447 5565</t>
  </si>
  <si>
    <t>+43 5449 20085</t>
  </si>
  <si>
    <t>+43 5442 62563</t>
  </si>
  <si>
    <t>+43 4852 62726</t>
  </si>
  <si>
    <t>+43 4846 6248</t>
  </si>
  <si>
    <t>+43 4852 62424</t>
  </si>
  <si>
    <t>+43 4875 5133420</t>
  </si>
  <si>
    <t>+43 4852 64375</t>
  </si>
  <si>
    <t>+43 4842 649011</t>
  </si>
  <si>
    <t>+43 676 848463720</t>
  </si>
  <si>
    <t>+43 4874 6301</t>
  </si>
  <si>
    <t>+43 4852 63417</t>
  </si>
  <si>
    <t>+43 4875 5133428</t>
  </si>
  <si>
    <t>+43 4842 6344</t>
  </si>
  <si>
    <t>+43 4852 62279</t>
  </si>
  <si>
    <t>+43 4842 6541</t>
  </si>
  <si>
    <t>+43 4852 61538</t>
  </si>
  <si>
    <t>+43 4879 253</t>
  </si>
  <si>
    <t>+43 4846 6355</t>
  </si>
  <si>
    <t>Fuchs Alexandra</t>
  </si>
  <si>
    <t>+43 4853 5552</t>
  </si>
  <si>
    <t>Kollreider Birgit</t>
  </si>
  <si>
    <t>+43 4843 552223</t>
  </si>
  <si>
    <t>+43 4852 68619</t>
  </si>
  <si>
    <t>+43 4842 6378</t>
  </si>
  <si>
    <t>+43 4872 534640</t>
  </si>
  <si>
    <t>+43 4872 5288</t>
  </si>
  <si>
    <t>+43 4843 531721</t>
  </si>
  <si>
    <t>direktion@VS-Innervillgraten.tsn.at</t>
  </si>
  <si>
    <t>Trojer Julius</t>
  </si>
  <si>
    <t>+43 4852 72556</t>
  </si>
  <si>
    <t>+43 4848 521311</t>
  </si>
  <si>
    <t>+43 4875 5133425</t>
  </si>
  <si>
    <t>+43 4852 63886</t>
  </si>
  <si>
    <t>+43 4855 8125</t>
  </si>
  <si>
    <t>+43 4858 821060</t>
  </si>
  <si>
    <t>+43 4852 62737</t>
  </si>
  <si>
    <t>+43 4852 67375</t>
  </si>
  <si>
    <t>+43 4852 63624</t>
  </si>
  <si>
    <t>+43 4847 5242</t>
  </si>
  <si>
    <t>Mitterdorfer Andreas</t>
  </si>
  <si>
    <t>+43 4877 5124</t>
  </si>
  <si>
    <t>+43 4842 6426</t>
  </si>
  <si>
    <t>+43 4872 824</t>
  </si>
  <si>
    <t>+43 4846 6398</t>
  </si>
  <si>
    <t>+43 4852 63966</t>
  </si>
  <si>
    <t>+43 4852 6400724</t>
  </si>
  <si>
    <t>+43 4852 72088</t>
  </si>
  <si>
    <t>+43 4847 5443</t>
  </si>
  <si>
    <t>+43 4874 5390</t>
  </si>
  <si>
    <t>+43 5672 72319</t>
  </si>
  <si>
    <t>+43 5673 2382</t>
  </si>
  <si>
    <t>+43 5634 6214</t>
  </si>
  <si>
    <t>+43 5675 6305</t>
  </si>
  <si>
    <t>+43 5672 72317</t>
  </si>
  <si>
    <t>+43 5677 8347</t>
  </si>
  <si>
    <t>Tlusty Barbara</t>
  </si>
  <si>
    <t>+43 5672 72314</t>
  </si>
  <si>
    <t>+43 5634 6720</t>
  </si>
  <si>
    <t>+43 5674 823275</t>
  </si>
  <si>
    <t>+43 5673 20273</t>
  </si>
  <si>
    <t>+43 5674 5340</t>
  </si>
  <si>
    <t>+43 5672 64026</t>
  </si>
  <si>
    <t>+43 5673 2629</t>
  </si>
  <si>
    <t>+43 5634 6470</t>
  </si>
  <si>
    <t>+43 5635 2974</t>
  </si>
  <si>
    <t>+43 5632 5122</t>
  </si>
  <si>
    <t>Lorenz Karoline</t>
  </si>
  <si>
    <t>+43 5675 6029</t>
  </si>
  <si>
    <t>Ulseß-Fasser Angelika</t>
  </si>
  <si>
    <t>+43 5634 6510</t>
  </si>
  <si>
    <t>Oberlohr Klaudia</t>
  </si>
  <si>
    <t>+43 5672 67847</t>
  </si>
  <si>
    <t>+43 5633 5716</t>
  </si>
  <si>
    <t>+43 5676 81214</t>
  </si>
  <si>
    <t>+43 5672 72236</t>
  </si>
  <si>
    <t>+43 5673 2788</t>
  </si>
  <si>
    <t>+43 5677 83923</t>
  </si>
  <si>
    <t>+43 5675 8287</t>
  </si>
  <si>
    <t>+43 5672 63003</t>
  </si>
  <si>
    <t>+43 5677 861315</t>
  </si>
  <si>
    <t>Schimpfößl Daniela</t>
  </si>
  <si>
    <t>+43 5672 7231320</t>
  </si>
  <si>
    <t>+43 5675 6243</t>
  </si>
  <si>
    <t>+43 5632 28234</t>
  </si>
  <si>
    <t>+43 5633 5372</t>
  </si>
  <si>
    <t>+43 5677 8633</t>
  </si>
  <si>
    <t>+43 5632 376</t>
  </si>
  <si>
    <t>+43 5672 63252</t>
  </si>
  <si>
    <t>+43 5678 5249</t>
  </si>
  <si>
    <t>+43 5242 62479</t>
  </si>
  <si>
    <t>+43 5242 6325510</t>
  </si>
  <si>
    <t>+43 5242 7385520</t>
  </si>
  <si>
    <t>+43 5243 565611</t>
  </si>
  <si>
    <t>+43 5288 62408</t>
  </si>
  <si>
    <t>+43 5288 63968</t>
  </si>
  <si>
    <t>+43 5282 3950</t>
  </si>
  <si>
    <t>+43 5285 6492711</t>
  </si>
  <si>
    <t>+43 5283 2398</t>
  </si>
  <si>
    <t>+43 5242 6274472</t>
  </si>
  <si>
    <t>+43 5224 68298</t>
  </si>
  <si>
    <t>+43 5282 571111</t>
  </si>
  <si>
    <t>+43 5288 63167</t>
  </si>
  <si>
    <t>+43 5285 6492731</t>
  </si>
  <si>
    <t>+43 5242 63344</t>
  </si>
  <si>
    <t>+43 5282 571114</t>
  </si>
  <si>
    <t>+43 5242 6960505</t>
  </si>
  <si>
    <t>Wilfling Susanne</t>
  </si>
  <si>
    <t>direktion@froehlich-schule.tsn.at</t>
  </si>
  <si>
    <t>+43 5246 6267</t>
  </si>
  <si>
    <t>+43 5288 72586</t>
  </si>
  <si>
    <t>+43 5286 200597</t>
  </si>
  <si>
    <t>+43 5243 6209</t>
  </si>
  <si>
    <t>+43 5285 62155</t>
  </si>
  <si>
    <t>+43 5288 62335</t>
  </si>
  <si>
    <t>+43 5283 3818</t>
  </si>
  <si>
    <t>+43 5282 31064</t>
  </si>
  <si>
    <t>+43 5282 251816</t>
  </si>
  <si>
    <t>+43 5242 6960500</t>
  </si>
  <si>
    <t>+43 5288 623315</t>
  </si>
  <si>
    <t>+43 5224 68814</t>
  </si>
  <si>
    <t>+43 5242 631081</t>
  </si>
  <si>
    <t>+43 5285 6492721</t>
  </si>
  <si>
    <t>+43 5224 6826025</t>
  </si>
  <si>
    <t>+43 5288 62361</t>
  </si>
  <si>
    <t>+43 5243 515111</t>
  </si>
  <si>
    <t>Larch Ursula</t>
  </si>
  <si>
    <t>+43 5242 65107</t>
  </si>
  <si>
    <t>+43 5283 2308</t>
  </si>
  <si>
    <t>Gasteiger-Mayr Maria</t>
  </si>
  <si>
    <t>+43 5282 3756</t>
  </si>
  <si>
    <t>+43 5242 71766</t>
  </si>
  <si>
    <t>+43 5248 21640</t>
  </si>
  <si>
    <t>+43 5244 6210630</t>
  </si>
  <si>
    <t>+43 5283 2120</t>
  </si>
  <si>
    <t>+43 5283 2764</t>
  </si>
  <si>
    <t>Gruber Martina</t>
  </si>
  <si>
    <t>+43 5224 68425</t>
  </si>
  <si>
    <t>+43 5287 87635</t>
  </si>
  <si>
    <t>+43 5288 62981</t>
  </si>
  <si>
    <t>+43 5242 64304</t>
  </si>
  <si>
    <t>+43 5244 64008</t>
  </si>
  <si>
    <t>Lehrpersonen:</t>
  </si>
  <si>
    <t>ORTSANGABE</t>
  </si>
  <si>
    <t>in unserer Unterkunft in __________________________________</t>
  </si>
  <si>
    <t>6. Übermittlung des Formulars samt Belegen direkt an die Bildungsdirektion für Tirol</t>
  </si>
  <si>
    <r>
      <t xml:space="preserve">Datum
</t>
    </r>
    <r>
      <rPr>
        <sz val="8"/>
        <rFont val="Corbel"/>
        <family val="2"/>
      </rPr>
      <t>Format</t>
    </r>
    <r>
      <rPr>
        <sz val="9"/>
        <rFont val="Corbel"/>
        <family val="2"/>
      </rPr>
      <t xml:space="preserve">
TT.MM.JJJJ</t>
    </r>
  </si>
  <si>
    <r>
      <t xml:space="preserve">Uhrzeit 
</t>
    </r>
    <r>
      <rPr>
        <sz val="8"/>
        <rFont val="Corbel"/>
        <family val="2"/>
      </rPr>
      <t>Format
00:00</t>
    </r>
  </si>
  <si>
    <r>
      <t xml:space="preserve">Datum
</t>
    </r>
    <r>
      <rPr>
        <sz val="8"/>
        <rFont val="Corbel"/>
        <family val="2"/>
      </rPr>
      <t>Format</t>
    </r>
    <r>
      <rPr>
        <sz val="9"/>
        <rFont val="Corbel"/>
        <family val="2"/>
      </rPr>
      <t xml:space="preserve">
</t>
    </r>
    <r>
      <rPr>
        <sz val="8"/>
        <rFont val="Corbel"/>
        <family val="2"/>
      </rPr>
      <t>TT.MM.JJJJ</t>
    </r>
  </si>
  <si>
    <r>
      <t xml:space="preserve">Nächtigungskosten </t>
    </r>
    <r>
      <rPr>
        <b/>
        <u/>
        <sz val="10"/>
        <rFont val="Corbel"/>
        <family val="2"/>
      </rPr>
      <t>ohne Frühstück</t>
    </r>
  </si>
  <si>
    <r>
      <t xml:space="preserve">have paid our tourist accommodation in </t>
    </r>
    <r>
      <rPr>
        <sz val="10"/>
        <color indexed="8"/>
        <rFont val="Corbel"/>
        <family val="2"/>
      </rPr>
      <t>___________________________</t>
    </r>
  </si>
  <si>
    <r>
      <t xml:space="preserve">Pernottamento </t>
    </r>
    <r>
      <rPr>
        <b/>
        <sz val="12"/>
        <color indexed="8"/>
        <rFont val="Corbel"/>
        <family val="2"/>
      </rPr>
      <t>senza prima colazione</t>
    </r>
  </si>
  <si>
    <r>
      <t xml:space="preserve">Uhrzeit  
</t>
    </r>
    <r>
      <rPr>
        <sz val="8"/>
        <rFont val="Corbel"/>
        <family val="2"/>
      </rPr>
      <t>Format
00:00</t>
    </r>
  </si>
  <si>
    <t>Bildungsdirektion für Tirol, Heilliggeiststraße 7, 6020 Innsbruck (Allgemein bildende Pflichtschulen)</t>
  </si>
  <si>
    <t xml:space="preserve">Bildungsdirektion für Tirol, Heilliggeiststraße 7, 6020 Innsbruck </t>
  </si>
  <si>
    <t>+43 512 396948</t>
  </si>
  <si>
    <t>Rainer Sabine</t>
  </si>
  <si>
    <t>Zmugg Julia</t>
  </si>
  <si>
    <t>Markart Hans-Peter</t>
  </si>
  <si>
    <t>direktion@mms-innsbruck.tsn.at</t>
  </si>
  <si>
    <t>+43 660 6610521</t>
  </si>
  <si>
    <t>Strobl Monika</t>
  </si>
  <si>
    <t>direktion@vs-neuarzl.tsn.at</t>
  </si>
  <si>
    <t>direktion@vs-saggen.tsn.at</t>
  </si>
  <si>
    <t>direktion@aso-axams.tsn.at</t>
  </si>
  <si>
    <t>Lassnig Johannes</t>
  </si>
  <si>
    <t>direktion@aso-schulzentrum-hall.tsn.at</t>
  </si>
  <si>
    <t>+43 5272 6251620</t>
  </si>
  <si>
    <t>direktion@aso-wipptal.tsn.at</t>
  </si>
  <si>
    <t>+43 5274 87237 420</t>
  </si>
  <si>
    <t>Muigg-Spörr Michael</t>
  </si>
  <si>
    <t>+43 660 6143236</t>
  </si>
  <si>
    <t>Schmid Andreas</t>
  </si>
  <si>
    <t>Zangerl Stefan</t>
  </si>
  <si>
    <t>+43 664 88927057</t>
  </si>
  <si>
    <t>+43 5272 6251-600</t>
  </si>
  <si>
    <t>+43 5223 42513</t>
  </si>
  <si>
    <t>direktion@tfbs-garamo.tsn.at</t>
  </si>
  <si>
    <t>Saurwein Eva</t>
  </si>
  <si>
    <t>+43 5223 56489410</t>
  </si>
  <si>
    <t>direktion@vs-kirchplatz-wattens.tsn.at</t>
  </si>
  <si>
    <t>Klomberg Johannes</t>
  </si>
  <si>
    <t>Haider Anja</t>
  </si>
  <si>
    <t>direktion@vs-hoeralt-wattens.tsn.at</t>
  </si>
  <si>
    <t>Hausberger Sabine</t>
  </si>
  <si>
    <t>+43 512 377378401</t>
  </si>
  <si>
    <t>+43 660 6143230</t>
  </si>
  <si>
    <t>Mader Martina</t>
  </si>
  <si>
    <t>+43 664 8322065</t>
  </si>
  <si>
    <t>+43 5262 21204</t>
  </si>
  <si>
    <t>+43 664 2423393</t>
  </si>
  <si>
    <t>Wolf Manuela</t>
  </si>
  <si>
    <t>+43 5272 6251 520</t>
  </si>
  <si>
    <t>direktion@vs-vals-stjodok.tsn.at</t>
  </si>
  <si>
    <t>Geißler Antonius</t>
  </si>
  <si>
    <t>direktion@aso-haiming.tsn.at</t>
  </si>
  <si>
    <t>Schlatter Jörg</t>
  </si>
  <si>
    <t>+43 5412 6685531</t>
  </si>
  <si>
    <t>+43 5263 630121</t>
  </si>
  <si>
    <t>Kuprian Stephan</t>
  </si>
  <si>
    <t>Bullock Rebecca</t>
  </si>
  <si>
    <t>+43 5254 20197</t>
  </si>
  <si>
    <t>direktion@aso-hopfgarten.tsn.at</t>
  </si>
  <si>
    <t>Winkler Katrin</t>
  </si>
  <si>
    <t>Widemair Sandra</t>
  </si>
  <si>
    <t>+43 5356 630331</t>
  </si>
  <si>
    <t>Jenewein Barbara</t>
  </si>
  <si>
    <t>Müllauer Brigitte</t>
  </si>
  <si>
    <t>+43 5352 6900431</t>
  </si>
  <si>
    <t>Lackner Maria Barbara</t>
  </si>
  <si>
    <t>Ritzer Rudolf</t>
  </si>
  <si>
    <t>Schneeberger Paul</t>
  </si>
  <si>
    <t>+43 5332 74326-40</t>
  </si>
  <si>
    <t>Fuchs Andrea</t>
  </si>
  <si>
    <t>+43 5332 5632380</t>
  </si>
  <si>
    <t>+43 5332 7615830</t>
  </si>
  <si>
    <t>Krigovszky Gerhard</t>
  </si>
  <si>
    <t>+43 5373 42202200</t>
  </si>
  <si>
    <t>+43 5332 56476 30</t>
  </si>
  <si>
    <t>Lengauer Gabriele</t>
  </si>
  <si>
    <t>direktion@vs-rettenschoess.tsn.at</t>
  </si>
  <si>
    <t>Lidicky Christine</t>
  </si>
  <si>
    <t>Gapp Verena</t>
  </si>
  <si>
    <t>Angerer Reinhard</t>
  </si>
  <si>
    <t>direktion@aso-zams.tsn.at</t>
  </si>
  <si>
    <t>Fink Nikolaus</t>
  </si>
  <si>
    <t>+43 5444 5222 200</t>
  </si>
  <si>
    <t>+43 5444 5222 250</t>
  </si>
  <si>
    <t>+43 650 9750122</t>
  </si>
  <si>
    <t>+43 680 3307371</t>
  </si>
  <si>
    <t>direktion@aso-lienz.tsn.at</t>
  </si>
  <si>
    <t>direktion@aso-sillian.tsn.at</t>
  </si>
  <si>
    <t>+43 660 6510916</t>
  </si>
  <si>
    <t>Haider Alexandra</t>
  </si>
  <si>
    <t>Lukasser Manuel</t>
  </si>
  <si>
    <t>Hofmann Ermelindis</t>
  </si>
  <si>
    <t>+43 4855 8209 41</t>
  </si>
  <si>
    <t>+43 4855 8209 51</t>
  </si>
  <si>
    <t>Bachmann Stefan</t>
  </si>
  <si>
    <t>Pass Alexandra</t>
  </si>
  <si>
    <t>Hassa Hannes</t>
  </si>
  <si>
    <t>+43 5674 20811</t>
  </si>
  <si>
    <t>Santer-Astl Katrin</t>
  </si>
  <si>
    <t>+43 5675620320</t>
  </si>
  <si>
    <t>direktion@aso-fuegen.tsn.at</t>
  </si>
  <si>
    <t>direktion@aso-schwaz.tsn.at</t>
  </si>
  <si>
    <t>+43 5288 62226310</t>
  </si>
  <si>
    <t>Rausch Andreas</t>
  </si>
  <si>
    <t>Hollaus Pamela</t>
  </si>
  <si>
    <t>+43 664 4171836</t>
  </si>
  <si>
    <t>Troppmair Georg</t>
  </si>
  <si>
    <t>Holly Sonja</t>
  </si>
  <si>
    <t>+43 5244 21804</t>
  </si>
  <si>
    <t>Splechtna Vera</t>
  </si>
  <si>
    <t>Kainrath Monika</t>
  </si>
  <si>
    <t>+43 5283 221016</t>
  </si>
  <si>
    <t>Wild Brigitte</t>
  </si>
  <si>
    <t>Aicher Angela</t>
  </si>
  <si>
    <t>Wechselberger Gerda</t>
  </si>
  <si>
    <t>+43 664 8553543</t>
  </si>
  <si>
    <t>Die Abrechnung</t>
  </si>
  <si>
    <t>Formularübermittlung</t>
  </si>
  <si>
    <t>Bildungsdirektion für Tirol</t>
  </si>
  <si>
    <t>Heiliggeiststraße 7</t>
  </si>
  <si>
    <t>6020 Innsbruck</t>
  </si>
  <si>
    <r>
      <t xml:space="preserve">BIC </t>
    </r>
    <r>
      <rPr>
        <b/>
        <sz val="6"/>
        <rFont val="Corbel"/>
        <family val="2"/>
      </rPr>
      <t>(bei Auslandszahlungen)</t>
    </r>
  </si>
  <si>
    <r>
      <t>gemietetes Beförderungsmittel</t>
    </r>
    <r>
      <rPr>
        <b/>
        <sz val="8"/>
        <rFont val="Corbel"/>
        <family val="2"/>
      </rPr>
      <t xml:space="preserve"> </t>
    </r>
    <r>
      <rPr>
        <b/>
        <sz val="8"/>
        <color indexed="10"/>
        <rFont val="Corbel"/>
        <family val="2"/>
      </rPr>
      <t>(Beilage der Rechnung inkl. Einzahlungsbestätigung, Angabe der anteiligen Fahrtkosten)</t>
    </r>
  </si>
  <si>
    <t>Mittelschule</t>
  </si>
  <si>
    <t>Telefon: +43 512 9012 - 9236</t>
  </si>
  <si>
    <t>LL00510009</t>
  </si>
  <si>
    <t>Schulfremde Personen (ohne IBAN keine Zahlung möglich) Für jede weitere schulfr. Person bitte jeweils ein eigenes Formular verwenden!</t>
  </si>
  <si>
    <t>ist nachstehender Betrag zu zahlen</t>
  </si>
  <si>
    <t>https://bildung-tirol.gv.at/service/formularsammlung/personalabteilung</t>
  </si>
  <si>
    <r>
      <rPr>
        <b/>
        <sz val="11.5"/>
        <rFont val="Corbel"/>
        <family val="2"/>
      </rPr>
      <t>Das Excel-Formular</t>
    </r>
    <r>
      <rPr>
        <sz val="11.5"/>
        <rFont val="Corbel"/>
        <family val="2"/>
      </rPr>
      <t xml:space="preserve"> zur einfachen Abrechnung wird laufend aktuell gehalten und ist unter </t>
    </r>
  </si>
  <si>
    <t>700121</t>
  </si>
  <si>
    <t>701022</t>
  </si>
  <si>
    <t>APS</t>
  </si>
  <si>
    <t>MS</t>
  </si>
  <si>
    <t>MS Leopoldstraße</t>
  </si>
  <si>
    <t>Wechselberger Simone</t>
  </si>
  <si>
    <t>s.wechselberger@tsn.at</t>
  </si>
  <si>
    <t>Nicolussi Castellan Magdalena</t>
  </si>
  <si>
    <t>m.nicolussicastel@tsn.at</t>
  </si>
  <si>
    <t>Leopoldstraße 15</t>
  </si>
  <si>
    <t>70101</t>
  </si>
  <si>
    <t>6020</t>
  </si>
  <si>
    <t>Innsbruck</t>
  </si>
  <si>
    <t>direktion@ms-leopoldstrasse.tsn.at</t>
  </si>
  <si>
    <t>https://www.ms-leopoldstrasse.tsn.at</t>
  </si>
  <si>
    <t>700111</t>
  </si>
  <si>
    <t>701011</t>
  </si>
  <si>
    <t>VS</t>
  </si>
  <si>
    <t>VS Altwilten</t>
  </si>
  <si>
    <t>g.wright@tsn.at</t>
  </si>
  <si>
    <t>Schöpf Monika</t>
  </si>
  <si>
    <t>mo.schoepf@tsn.at</t>
  </si>
  <si>
    <t>+4369917127492</t>
  </si>
  <si>
    <t>http://www.vs-altwilten.tsn.at</t>
  </si>
  <si>
    <t>700431</t>
  </si>
  <si>
    <t>701063</t>
  </si>
  <si>
    <t>SoS</t>
  </si>
  <si>
    <t>Schule am Inn</t>
  </si>
  <si>
    <t>Ortner Ursula</t>
  </si>
  <si>
    <t>ur.ortner@tsn.at</t>
  </si>
  <si>
    <t>Farbmacher Andreas</t>
  </si>
  <si>
    <t>an.farbmacher@tsn.at</t>
  </si>
  <si>
    <t>Hutterweg 1a</t>
  </si>
  <si>
    <t>+436603268054</t>
  </si>
  <si>
    <t>http://www.schule-am-inn.tsn.at</t>
  </si>
  <si>
    <t>700214</t>
  </si>
  <si>
    <t>701041</t>
  </si>
  <si>
    <t>VS Mariahilf</t>
  </si>
  <si>
    <t>c.vill@tsn.at</t>
  </si>
  <si>
    <t>Dr.-Sigismund-Epp-Weg 3</t>
  </si>
  <si>
    <t>http://www.vs-mariahilf.tsn.at/</t>
  </si>
  <si>
    <t>700311</t>
  </si>
  <si>
    <t>701161</t>
  </si>
  <si>
    <t>VS Amras</t>
  </si>
  <si>
    <t>mon.strobl@tsn.at</t>
  </si>
  <si>
    <t>Kirchsteig 8</t>
  </si>
  <si>
    <t>+436503940969</t>
  </si>
  <si>
    <t>http://www.vs-amras.tsn.at</t>
  </si>
  <si>
    <t>700216</t>
  </si>
  <si>
    <t>701231</t>
  </si>
  <si>
    <t>VS St. Nikolaus</t>
  </si>
  <si>
    <t>Hilber Cornelia</t>
  </si>
  <si>
    <t>c.hilber@tsn.at</t>
  </si>
  <si>
    <t>Platzer Gerlinde</t>
  </si>
  <si>
    <t>g.platzer@tsn.at</t>
  </si>
  <si>
    <t>Innallee 3</t>
  </si>
  <si>
    <t>+43 699 106 24 686</t>
  </si>
  <si>
    <t>http://www.vs-stnikolaus.tsn.at/</t>
  </si>
  <si>
    <t>700164</t>
  </si>
  <si>
    <t>701035</t>
  </si>
  <si>
    <t>BS</t>
  </si>
  <si>
    <t>TFBS</t>
  </si>
  <si>
    <t>Gremer Martin</t>
  </si>
  <si>
    <t>m.gremer@tsn.at</t>
  </si>
  <si>
    <t>Lohbachufer 6</t>
  </si>
  <si>
    <t>http://www.eke.at/</t>
  </si>
  <si>
    <t>700151</t>
  </si>
  <si>
    <t>701085</t>
  </si>
  <si>
    <t>TFBS für Handel und Büro</t>
  </si>
  <si>
    <t>Unterlechner Herbert</t>
  </si>
  <si>
    <t>h.unterlechner@tsn.at</t>
  </si>
  <si>
    <t>Lohbachufer 6b</t>
  </si>
  <si>
    <t>http://www.hbi.tsn.at/</t>
  </si>
  <si>
    <t>700313</t>
  </si>
  <si>
    <t>701051</t>
  </si>
  <si>
    <t>VS Pradl-Leitgeb I</t>
  </si>
  <si>
    <t>Hofstädter-Binna Andrea</t>
  </si>
  <si>
    <t>a.hofstaedter@tsn.at</t>
  </si>
  <si>
    <t>Degasperi Sabine</t>
  </si>
  <si>
    <t>s.degasperi@tsn.at</t>
  </si>
  <si>
    <t>Pradler Platz 8</t>
  </si>
  <si>
    <t>+43 699 10018324</t>
  </si>
  <si>
    <t>http://www.vs-leitgeb1.tsn.at/</t>
  </si>
  <si>
    <t>700314</t>
  </si>
  <si>
    <t>701101</t>
  </si>
  <si>
    <t>VS Pradl-Leitgeb II</t>
  </si>
  <si>
    <t>Trenker Christoph</t>
  </si>
  <si>
    <t>ch.trenker@tsn.at</t>
  </si>
  <si>
    <t>Ladstätter Brigitte</t>
  </si>
  <si>
    <t>b.ladstaetter@tsn.at</t>
  </si>
  <si>
    <t>http://www.vs-leitgeb2.tsn.at/</t>
  </si>
  <si>
    <t>700321</t>
  </si>
  <si>
    <t>701042</t>
  </si>
  <si>
    <t>MS Pembaurstraße</t>
  </si>
  <si>
    <t>Unterholzner Eva</t>
  </si>
  <si>
    <t>e.unterholzner@tsn.at</t>
  </si>
  <si>
    <t>Kofler Michaela</t>
  </si>
  <si>
    <t>micha.kofler@tsn.at</t>
  </si>
  <si>
    <t>Pembaurstraße 18</t>
  </si>
  <si>
    <t>0676/5264699</t>
  </si>
  <si>
    <t>direktion@ms-pembaur.tsn.at</t>
  </si>
  <si>
    <t>https://www.ms-pembaur.tsn.at</t>
  </si>
  <si>
    <t>700169</t>
  </si>
  <si>
    <t>701115</t>
  </si>
  <si>
    <t>Römer Ernst</t>
  </si>
  <si>
    <t>ernst.roemer@tsn.at</t>
  </si>
  <si>
    <t>Mandelsbergerstraße 12</t>
  </si>
  <si>
    <t>http://www.tfbs-kfz.tsn.at/</t>
  </si>
  <si>
    <t>700162</t>
  </si>
  <si>
    <t>701025</t>
  </si>
  <si>
    <t>TFBS Metalltechnik</t>
  </si>
  <si>
    <t>Siller Josef</t>
  </si>
  <si>
    <t>j.siller@tsn.at</t>
  </si>
  <si>
    <t>http://www.tfbs-metall.tsn.at/</t>
  </si>
  <si>
    <t>700168</t>
  </si>
  <si>
    <t>701125</t>
  </si>
  <si>
    <t>Judmaier Winfried</t>
  </si>
  <si>
    <t>w.judmaier@tsn.at</t>
  </si>
  <si>
    <t>http://www.tfbs-installation.tsn.at</t>
  </si>
  <si>
    <t>700166</t>
  </si>
  <si>
    <t>701065</t>
  </si>
  <si>
    <t>TFBS ESCM</t>
  </si>
  <si>
    <t>bernhard.anker@tsn.at</t>
  </si>
  <si>
    <t>Innstraße 36</t>
  </si>
  <si>
    <t>http://www.tfbs-escm.at/</t>
  </si>
  <si>
    <t>700312</t>
  </si>
  <si>
    <t>701021</t>
  </si>
  <si>
    <t>VS Dreiheiligen</t>
  </si>
  <si>
    <t>Azizi Sonja</t>
  </si>
  <si>
    <t>s.azizi@tsn.at</t>
  </si>
  <si>
    <t>Jahnstraße 5</t>
  </si>
  <si>
    <t>http://www.vs-dreiheiligen.tsn.at/</t>
  </si>
  <si>
    <t>700423</t>
  </si>
  <si>
    <t>701142</t>
  </si>
  <si>
    <t>MMS Innsbruck</t>
  </si>
  <si>
    <t>Kuprian Ildiko</t>
  </si>
  <si>
    <t>i.kuprian@tsn.at</t>
  </si>
  <si>
    <t>Pakosta Christoph</t>
  </si>
  <si>
    <t>c.pakosta@tsn.at</t>
  </si>
  <si>
    <t>Kajetan-Sweth-Straße 14</t>
  </si>
  <si>
    <t>06505202311</t>
  </si>
  <si>
    <t>https://www.mms-innsbruck.tsn.at</t>
  </si>
  <si>
    <t>700424</t>
  </si>
  <si>
    <t>701152</t>
  </si>
  <si>
    <t>MS Olympisches Dorf</t>
  </si>
  <si>
    <t>hp.markart@tsn.at</t>
  </si>
  <si>
    <t>+436506220166</t>
  </si>
  <si>
    <t>direktion@ms-olympischesdorf.tsn.at</t>
  </si>
  <si>
    <t>http://ms-olympischesdorf.edupage.org/</t>
  </si>
  <si>
    <t>700211</t>
  </si>
  <si>
    <t>701141</t>
  </si>
  <si>
    <t>VS Allerheiligen</t>
  </si>
  <si>
    <t>Müller Martin</t>
  </si>
  <si>
    <t>m.mueller@tsn.at</t>
  </si>
  <si>
    <t>Karl-Innerebner-Straße 70</t>
  </si>
  <si>
    <t>+43 676 57 114 74</t>
  </si>
  <si>
    <t>http://www.vs-allerheiligen.tsn.at</t>
  </si>
  <si>
    <t>730112</t>
  </si>
  <si>
    <t>702191</t>
  </si>
  <si>
    <t>VS Leins - Arzl i.P.</t>
  </si>
  <si>
    <t>j.gabl@tsn.at</t>
  </si>
  <si>
    <t>Schrott Andrea</t>
  </si>
  <si>
    <t>an.schrott@tsn.at</t>
  </si>
  <si>
    <t>Unterleins 12</t>
  </si>
  <si>
    <t>70201</t>
  </si>
  <si>
    <t>6471</t>
  </si>
  <si>
    <t>Arzl i.P. / Leins</t>
  </si>
  <si>
    <t>+43 650 2800641</t>
  </si>
  <si>
    <t>700342</t>
  </si>
  <si>
    <t>701064</t>
  </si>
  <si>
    <t>PTS</t>
  </si>
  <si>
    <t>PTS Innsbruck</t>
  </si>
  <si>
    <t>Niederkofler Ingomar</t>
  </si>
  <si>
    <t>i.niederkofler@tsn.at</t>
  </si>
  <si>
    <t>Steiner Alexander</t>
  </si>
  <si>
    <t>alex.steiner@tsn.at</t>
  </si>
  <si>
    <t>Viktor-Franz-Hess-Straße 9</t>
  </si>
  <si>
    <t>http://www.pts-innsbruck.tsn.at</t>
  </si>
  <si>
    <t>700223</t>
  </si>
  <si>
    <t>701172</t>
  </si>
  <si>
    <t>MS Hötting-West</t>
  </si>
  <si>
    <t>s.rainer@tsn.at</t>
  </si>
  <si>
    <t>direktion@ms-hoettingwest.tsn.at</t>
  </si>
  <si>
    <t>https://www.ms-hoettingwest.tsn.at</t>
  </si>
  <si>
    <t>700213</t>
  </si>
  <si>
    <t>701191</t>
  </si>
  <si>
    <t>VS Hötting</t>
  </si>
  <si>
    <t>Klingler-Newesely Dagmar</t>
  </si>
  <si>
    <t>d.klingler@tsn.at</t>
  </si>
  <si>
    <t>Ahsheuer Bettina</t>
  </si>
  <si>
    <t>b.ahsheuer@tsn.at</t>
  </si>
  <si>
    <t>Schulgasse 4</t>
  </si>
  <si>
    <t>+436643533047</t>
  </si>
  <si>
    <t>http://www.vs-hoetting.tsn.at</t>
  </si>
  <si>
    <t>700217</t>
  </si>
  <si>
    <t>701241</t>
  </si>
  <si>
    <t>VS Sieglanger</t>
  </si>
  <si>
    <t>Ahrabian Sepide</t>
  </si>
  <si>
    <t>s.ahrabian@tsn.at</t>
  </si>
  <si>
    <t>Schönberger Nina</t>
  </si>
  <si>
    <t>n.schoenberger@tsn.at</t>
  </si>
  <si>
    <t>Weingartnerstraße 26</t>
  </si>
  <si>
    <t>+436601249371</t>
  </si>
  <si>
    <t>http://www.vs-sieglanger.tsn.at</t>
  </si>
  <si>
    <t>700116</t>
  </si>
  <si>
    <t>701131</t>
  </si>
  <si>
    <t>VS Saggen Siebererschule</t>
  </si>
  <si>
    <t>g.prazeller@tsn.at</t>
  </si>
  <si>
    <t>Siebererstraße 7</t>
  </si>
  <si>
    <t>+436604623093</t>
  </si>
  <si>
    <t>http://www.vs-saggen.tsn.at</t>
  </si>
  <si>
    <t>700131</t>
  </si>
  <si>
    <t>701013</t>
  </si>
  <si>
    <t>Daniel-Sailer-Schule</t>
  </si>
  <si>
    <t>Burkhart Anita</t>
  </si>
  <si>
    <t>a.burkhart@tsn.at</t>
  </si>
  <si>
    <t>Herrmann-Hergovits Lydia</t>
  </si>
  <si>
    <t>l.hergovits@tsn.at</t>
  </si>
  <si>
    <t>Siebererstraße 9</t>
  </si>
  <si>
    <t>http://www.daniel-sailer-schule.tsn.at/</t>
  </si>
  <si>
    <t>700315</t>
  </si>
  <si>
    <t>701061</t>
  </si>
  <si>
    <t>VS Pradl-Ost</t>
  </si>
  <si>
    <t>Hirschberger Bernd</t>
  </si>
  <si>
    <t>b.hirschberger@tsn.at</t>
  </si>
  <si>
    <t>Gletthofer Christina</t>
  </si>
  <si>
    <t>ch.gletthofer@tsn.at</t>
  </si>
  <si>
    <t>Siegmairstraße 1</t>
  </si>
  <si>
    <t>http://www.vs-pradlost.tsn.at</t>
  </si>
  <si>
    <t>700413</t>
  </si>
  <si>
    <t>701221</t>
  </si>
  <si>
    <t>VS Neuarzl</t>
  </si>
  <si>
    <t>Bernard-Damhofer Friederike</t>
  </si>
  <si>
    <t>f.bernard@tsn.at</t>
  </si>
  <si>
    <t>Rotadlerstraße 10</t>
  </si>
  <si>
    <t>http://www.vs-neuarzl.tsn.at/</t>
  </si>
  <si>
    <t>700415</t>
  </si>
  <si>
    <t>701121</t>
  </si>
  <si>
    <t>VS Reichenau</t>
  </si>
  <si>
    <t>Masetti Ursula</t>
  </si>
  <si>
    <t>u.masetti@tsn.at</t>
  </si>
  <si>
    <t>Mair Astrid</t>
  </si>
  <si>
    <t>astrid.mair@tsn.at</t>
  </si>
  <si>
    <t>Wörndlestraße 3</t>
  </si>
  <si>
    <t>+436644005584</t>
  </si>
  <si>
    <t>http://www.vs-reichenau.tsn.at/</t>
  </si>
  <si>
    <t>700318</t>
  </si>
  <si>
    <t>701361</t>
  </si>
  <si>
    <t>VS Brückenpfeiler</t>
  </si>
  <si>
    <t>Candolini Gernot</t>
  </si>
  <si>
    <t>g.candolini@tsn.at</t>
  </si>
  <si>
    <t>Arora Tanja</t>
  </si>
  <si>
    <t>tanja.arora@tsn.at</t>
  </si>
  <si>
    <t>Zeughausgasse 1a</t>
  </si>
  <si>
    <t>0664 1818809</t>
  </si>
  <si>
    <t>https://www.montessori-innsbruck.at/</t>
  </si>
  <si>
    <t>730111</t>
  </si>
  <si>
    <t>702011</t>
  </si>
  <si>
    <t>VS Arzl i.P.</t>
  </si>
  <si>
    <t>m.haid@tsn.at</t>
  </si>
  <si>
    <t>Mavc Evelyn</t>
  </si>
  <si>
    <t>ev.mavc@tsn.at</t>
  </si>
  <si>
    <t>Schulgasse 7</t>
  </si>
  <si>
    <t>Arzl i.P.</t>
  </si>
  <si>
    <t>0650/3676525</t>
  </si>
  <si>
    <t>http://www.vs-arzl-pitztal.tsn.at</t>
  </si>
  <si>
    <t>700323</t>
  </si>
  <si>
    <t>701092</t>
  </si>
  <si>
    <t>MS Gabelsbergerstraße</t>
  </si>
  <si>
    <t>h.eberwein@tsn.at</t>
  </si>
  <si>
    <t>Schranz Marion</t>
  </si>
  <si>
    <t>m.schranz@tsn.at</t>
  </si>
  <si>
    <t>Gabelsbergerstraße 1</t>
  </si>
  <si>
    <t>direktion@ms-gabelsberger.tsn.at</t>
  </si>
  <si>
    <t>https://www.ms-gabelsberger.tsn.at</t>
  </si>
  <si>
    <t>700117</t>
  </si>
  <si>
    <t>701251</t>
  </si>
  <si>
    <t>Priv. VS Kettenbrücke</t>
  </si>
  <si>
    <t>Spielmann Alexandra</t>
  </si>
  <si>
    <t>a.spielmann@tsn.at</t>
  </si>
  <si>
    <t>Tollinger Caroline</t>
  </si>
  <si>
    <t>ca.tollinger@tsn.at</t>
  </si>
  <si>
    <t>Falkstraße 28</t>
  </si>
  <si>
    <t>http://www.vs-kettenbruecke.tsn.at</t>
  </si>
  <si>
    <t>700124</t>
  </si>
  <si>
    <t>701122</t>
  </si>
  <si>
    <t>MS Kettenbrücke</t>
  </si>
  <si>
    <t>Eiter Annemarie</t>
  </si>
  <si>
    <t>a.eiter@tsn.at</t>
  </si>
  <si>
    <t>Obojes Dietmar</t>
  </si>
  <si>
    <t>d.obojes@tsn.at</t>
  </si>
  <si>
    <t>direktion@ms-kettenbruecke.tsn.at</t>
  </si>
  <si>
    <t>https://www.ms-kettenbruecke.tsn.at</t>
  </si>
  <si>
    <t>700115</t>
  </si>
  <si>
    <t>701201</t>
  </si>
  <si>
    <t>VS Igls-Vill</t>
  </si>
  <si>
    <t>car.leitner@tsn.at</t>
  </si>
  <si>
    <t>Hufnagl Sandra</t>
  </si>
  <si>
    <t>sa.hufnagl@tsn.at</t>
  </si>
  <si>
    <t>Habichtstraße 9</t>
  </si>
  <si>
    <t>6080</t>
  </si>
  <si>
    <t>Innsbruck-Igls</t>
  </si>
  <si>
    <t>+43 660 4880708</t>
  </si>
  <si>
    <t>http://www.vs-iglsvill.tsn.at</t>
  </si>
  <si>
    <t>700411</t>
  </si>
  <si>
    <t>701171</t>
  </si>
  <si>
    <t>VS Arzl</t>
  </si>
  <si>
    <t>Eichler Petra</t>
  </si>
  <si>
    <t>p.eichler@tsn.at</t>
  </si>
  <si>
    <t>Framsweg 19</t>
  </si>
  <si>
    <t>http://www.vs-arzl.tsn.at/</t>
  </si>
  <si>
    <t>700412</t>
  </si>
  <si>
    <t>701211</t>
  </si>
  <si>
    <t>VS Mühlau</t>
  </si>
  <si>
    <t>Kindler Isabella</t>
  </si>
  <si>
    <t>i.kindler@tsn.at</t>
  </si>
  <si>
    <t>Triendl Julia</t>
  </si>
  <si>
    <t>ju.triendl@tsn.at</t>
  </si>
  <si>
    <t>Hauptplatz 3</t>
  </si>
  <si>
    <t>069910771515</t>
  </si>
  <si>
    <t>http://www.vs-muehlau.tsn.at</t>
  </si>
  <si>
    <t>700421</t>
  </si>
  <si>
    <t>701102</t>
  </si>
  <si>
    <t>MS Reichenau</t>
  </si>
  <si>
    <t>Burghard-Breitner-Straße 22</t>
  </si>
  <si>
    <t>direktion@ms-reichenau.tsn.at</t>
  </si>
  <si>
    <t>https://www.ms-reichenau.tsn.at</t>
  </si>
  <si>
    <t>700112</t>
  </si>
  <si>
    <t>701081</t>
  </si>
  <si>
    <t>VS Fischerstraße</t>
  </si>
  <si>
    <t>Pedevilla Wolfgang</t>
  </si>
  <si>
    <t>w.pedevilla@tsn.at</t>
  </si>
  <si>
    <t>jul.wieser@tsn.at</t>
  </si>
  <si>
    <t>Franz-Fischer-Straße 38</t>
  </si>
  <si>
    <t>+436763351194</t>
  </si>
  <si>
    <t>https://fischerstrasse.edupage.org/</t>
  </si>
  <si>
    <t>700212</t>
  </si>
  <si>
    <t>701151</t>
  </si>
  <si>
    <t>VS Angergasse</t>
  </si>
  <si>
    <t>Müller Lea</t>
  </si>
  <si>
    <t>lea.mueller@tsn.at</t>
  </si>
  <si>
    <t>Schellhorn Julia</t>
  </si>
  <si>
    <t>ju.schellhorn@tsn.at</t>
  </si>
  <si>
    <t>Angergasse 18</t>
  </si>
  <si>
    <t>+436508526875</t>
  </si>
  <si>
    <t>http://www.vs-angergasse.tsn.at</t>
  </si>
  <si>
    <t>700222</t>
  </si>
  <si>
    <t>701012</t>
  </si>
  <si>
    <t>MS Hötting</t>
  </si>
  <si>
    <t>Perkounigg Holger</t>
  </si>
  <si>
    <t>h.perkounigg@tsn.at</t>
  </si>
  <si>
    <t>Flucher Markus</t>
  </si>
  <si>
    <t>m.flucher@tsn.at</t>
  </si>
  <si>
    <t>Fürstenweg 13</t>
  </si>
  <si>
    <t>direktion@ms-hoetting.tsn.at</t>
  </si>
  <si>
    <t>https://www.ms-hoetting.tsn.at</t>
  </si>
  <si>
    <t>700133</t>
  </si>
  <si>
    <t>701033</t>
  </si>
  <si>
    <t>Heilstättenschule</t>
  </si>
  <si>
    <t>a.waidhofer@tsn.at</t>
  </si>
  <si>
    <t>Ralser Simone</t>
  </si>
  <si>
    <t>simone.ralser@tsn.at</t>
  </si>
  <si>
    <t>Anichstraße 35</t>
  </si>
  <si>
    <t>http://www.heilstaettenschule.tsn.at/</t>
  </si>
  <si>
    <t>730511</t>
  </si>
  <si>
    <t>702151</t>
  </si>
  <si>
    <t>VS Jerzens</t>
  </si>
  <si>
    <t>Röck Mario</t>
  </si>
  <si>
    <t>m.roeck@tsn.at</t>
  </si>
  <si>
    <t>Tangl Simone</t>
  </si>
  <si>
    <t>s.tangl@tsn.at</t>
  </si>
  <si>
    <t>Jerzens 220</t>
  </si>
  <si>
    <t>70205</t>
  </si>
  <si>
    <t>6474</t>
  </si>
  <si>
    <t>Jerzens</t>
  </si>
  <si>
    <t>0650/5053958</t>
  </si>
  <si>
    <t>http://www.vs-jerzens.tsn.at</t>
  </si>
  <si>
    <t>730815</t>
  </si>
  <si>
    <t>702421</t>
  </si>
  <si>
    <t>VS Unterried Längenfeld</t>
  </si>
  <si>
    <t>b.foeger@tsn.at</t>
  </si>
  <si>
    <t>Schöpf Maria Magdalena</t>
  </si>
  <si>
    <t>m.schoepf@tsn.at</t>
  </si>
  <si>
    <t>Unterried 51</t>
  </si>
  <si>
    <t>70208</t>
  </si>
  <si>
    <t>6444</t>
  </si>
  <si>
    <t>Längenfeld / Unterried</t>
  </si>
  <si>
    <t>0650/4367989</t>
  </si>
  <si>
    <t>http://www.vs-unterried.tsn.at</t>
  </si>
  <si>
    <t>730212</t>
  </si>
  <si>
    <t>702071</t>
  </si>
  <si>
    <t>VS Haimingerberg</t>
  </si>
  <si>
    <t>e.hoermann@tsn.at</t>
  </si>
  <si>
    <t>Höpperger Melanie</t>
  </si>
  <si>
    <t>mel.spielmann@tsn.at</t>
  </si>
  <si>
    <t>70202</t>
  </si>
  <si>
    <t>6425</t>
  </si>
  <si>
    <t>0699 1999 3336</t>
  </si>
  <si>
    <t>http://www.vs-haimingerberg.tsn.at</t>
  </si>
  <si>
    <t>730113</t>
  </si>
  <si>
    <t>702441</t>
  </si>
  <si>
    <t>VS Wald - Arzl i.P.</t>
  </si>
  <si>
    <t>h.markt@tsn.at</t>
  </si>
  <si>
    <t>Tschuggnall Verena</t>
  </si>
  <si>
    <t>v.tschuggnall@tsn.at</t>
  </si>
  <si>
    <t>Wald Mairhof 7</t>
  </si>
  <si>
    <t>Arzl i.P./ Wald</t>
  </si>
  <si>
    <t>+43650/7871937</t>
  </si>
  <si>
    <t>730611</t>
  </si>
  <si>
    <t>702161</t>
  </si>
  <si>
    <t>VS Karres</t>
  </si>
  <si>
    <t>p.schonger@tsn.at</t>
  </si>
  <si>
    <t>Flir Katharina</t>
  </si>
  <si>
    <t>k.flir@tsn.at</t>
  </si>
  <si>
    <t>Karres 91</t>
  </si>
  <si>
    <t>70206</t>
  </si>
  <si>
    <t>6462</t>
  </si>
  <si>
    <t>Karres</t>
  </si>
  <si>
    <t>+436769114164</t>
  </si>
  <si>
    <t>730351</t>
  </si>
  <si>
    <t>702015</t>
  </si>
  <si>
    <t>TFBS Handel/Büro,Imst</t>
  </si>
  <si>
    <t>Thaler Karin</t>
  </si>
  <si>
    <t>Ballgasse 7</t>
  </si>
  <si>
    <t>70203</t>
  </si>
  <si>
    <t>6460</t>
  </si>
  <si>
    <t>http://www.tfbs-imst.tsn.at</t>
  </si>
  <si>
    <t>730321</t>
  </si>
  <si>
    <t>702022</t>
  </si>
  <si>
    <t>IT-MS Imst</t>
  </si>
  <si>
    <t>j.schlatter@tsn.at</t>
  </si>
  <si>
    <t>Oppl Dorothea</t>
  </si>
  <si>
    <t>doris.oppl@tsn.at</t>
  </si>
  <si>
    <t>Franz-Xaver-Renn-Straße 18</t>
  </si>
  <si>
    <t>+436645944198</t>
  </si>
  <si>
    <t>direktion@itms-imst.tsn.at</t>
  </si>
  <si>
    <t>https://www.itms-imst.tsn.at</t>
  </si>
  <si>
    <t>730311</t>
  </si>
  <si>
    <t>702121</t>
  </si>
  <si>
    <t>VS Imst Oberstadt</t>
  </si>
  <si>
    <t>Schneider Martin</t>
  </si>
  <si>
    <t>martin.schneider@tsn.at</t>
  </si>
  <si>
    <t>Reinstadler Armin</t>
  </si>
  <si>
    <t>armin.reinstadler@tsn.at</t>
  </si>
  <si>
    <t>Franz-Xaver-Renn-Straße 20</t>
  </si>
  <si>
    <t>+43650/6880001</t>
  </si>
  <si>
    <t>http://www.vs-imst-oberstadt.tsn.at/</t>
  </si>
  <si>
    <t>730313</t>
  </si>
  <si>
    <t>702141</t>
  </si>
  <si>
    <t>VS Imst Unterstadt</t>
  </si>
  <si>
    <t>Tschiderer Karoline</t>
  </si>
  <si>
    <t>kar.tschiderer@tsn.at</t>
  </si>
  <si>
    <t>Schranz Silvia</t>
  </si>
  <si>
    <t>s.schranz@tsn.at</t>
  </si>
  <si>
    <t>Hinterseberweg 3</t>
  </si>
  <si>
    <t>+43 66460698114</t>
  </si>
  <si>
    <t>0664-60698114</t>
  </si>
  <si>
    <t>http://www.vs-imst-unterstadt.tsn.at/</t>
  </si>
  <si>
    <t>730323</t>
  </si>
  <si>
    <t>702122</t>
  </si>
  <si>
    <t>Musik-MS Imst</t>
  </si>
  <si>
    <t>Perktold Michael</t>
  </si>
  <si>
    <t>m.perktold@tsn.at</t>
  </si>
  <si>
    <t>Benz Christian</t>
  </si>
  <si>
    <t>c.benz@tsn.at</t>
  </si>
  <si>
    <t>Hinterseberweg 5</t>
  </si>
  <si>
    <t>06649757727</t>
  </si>
  <si>
    <t>direktion@musikms-imst.tsn.at</t>
  </si>
  <si>
    <t>https://www.musikms-imst.tsn.at</t>
  </si>
  <si>
    <t>730322</t>
  </si>
  <si>
    <t>702032</t>
  </si>
  <si>
    <t>Sport-MS Imst</t>
  </si>
  <si>
    <t>Nigg Heidemarie</t>
  </si>
  <si>
    <t>hei.nigg@tsn.at</t>
  </si>
  <si>
    <t>direktion@sportms-imst.tsn.at</t>
  </si>
  <si>
    <t>https://www.sportms-imst.tsn.at</t>
  </si>
  <si>
    <t>730341</t>
  </si>
  <si>
    <t>702064</t>
  </si>
  <si>
    <t>PTS Imst</t>
  </si>
  <si>
    <t>Pohl Richard</t>
  </si>
  <si>
    <t>ri.pohl@tsn.at</t>
  </si>
  <si>
    <t>Mayer Dietmar</t>
  </si>
  <si>
    <t>d.mayer@tsn.at</t>
  </si>
  <si>
    <t>Hinterseberweg 7</t>
  </si>
  <si>
    <t>06645746035</t>
  </si>
  <si>
    <t>http://www.pts-imst.tsn.at/</t>
  </si>
  <si>
    <t>730312</t>
  </si>
  <si>
    <t>702131</t>
  </si>
  <si>
    <t>VS Hermann Gmeiner</t>
  </si>
  <si>
    <t>Klocker-Ohaba Sabine</t>
  </si>
  <si>
    <t>sa.klocker@tsn.at</t>
  </si>
  <si>
    <t>Hermann-Gmeiner-Straße 14</t>
  </si>
  <si>
    <t>0650/8100724</t>
  </si>
  <si>
    <t>http://www.vs-hermanngmeiner.tsn.at/</t>
  </si>
  <si>
    <t>730813</t>
  </si>
  <si>
    <t>702101</t>
  </si>
  <si>
    <t>VS Huben - Längenfeld</t>
  </si>
  <si>
    <t>Schöpf Thomas</t>
  </si>
  <si>
    <t>tho.schoepf@tsn.at</t>
  </si>
  <si>
    <t>lisi.j@tsn.at</t>
  </si>
  <si>
    <t>Huben 34</t>
  </si>
  <si>
    <t>Längenfeld / Huben</t>
  </si>
  <si>
    <t>06641818699</t>
  </si>
  <si>
    <t>http://www.vs-huben-laengenfeld.tsn.at</t>
  </si>
  <si>
    <t>730221</t>
  </si>
  <si>
    <t>702012</t>
  </si>
  <si>
    <t>MS Haiming</t>
  </si>
  <si>
    <t>Muigg-Spörr Martin</t>
  </si>
  <si>
    <t>mms@tsn.at</t>
  </si>
  <si>
    <t>Floriani Raphael</t>
  </si>
  <si>
    <t>r.floriani@tsn.at</t>
  </si>
  <si>
    <t>Tränkeweg 8</t>
  </si>
  <si>
    <t>Haiming</t>
  </si>
  <si>
    <t>+43 5266 88600540</t>
  </si>
  <si>
    <t>+43664/1480703</t>
  </si>
  <si>
    <t>direktion@ms-haiming.tsn.at</t>
  </si>
  <si>
    <t>https://www.ms-haiming.tsn.at</t>
  </si>
  <si>
    <t>730811</t>
  </si>
  <si>
    <t>702031</t>
  </si>
  <si>
    <t>VS Dorf - Längenfeld</t>
  </si>
  <si>
    <t>astrid.falkner@tsn.at</t>
  </si>
  <si>
    <t>Schöpf Philipp</t>
  </si>
  <si>
    <t>p.schoepf@tsn.at</t>
  </si>
  <si>
    <t>Espan 129</t>
  </si>
  <si>
    <t>Längenfeld</t>
  </si>
  <si>
    <t>06644608196</t>
  </si>
  <si>
    <t>730214</t>
  </si>
  <si>
    <t>702081</t>
  </si>
  <si>
    <t>VS Ötztal-Bahnhof</t>
  </si>
  <si>
    <t>Pohl Josef</t>
  </si>
  <si>
    <t>j.pohl@tsn.at</t>
  </si>
  <si>
    <t>Baschinger-David Evelyn</t>
  </si>
  <si>
    <t>e.baschinger@tsn.at</t>
  </si>
  <si>
    <t>Waldstraße 13</t>
  </si>
  <si>
    <t>6430</t>
  </si>
  <si>
    <t>Ötztal-Bahnhof</t>
  </si>
  <si>
    <t>http://www.vs-oetztal-bahnhof.tsn.at</t>
  </si>
  <si>
    <t>732311</t>
  </si>
  <si>
    <t>702231</t>
  </si>
  <si>
    <t>VS Niederthai Umhausen</t>
  </si>
  <si>
    <t>b.prantl@tsn.at</t>
  </si>
  <si>
    <t>Niederthai 59</t>
  </si>
  <si>
    <t>70223</t>
  </si>
  <si>
    <t>6441</t>
  </si>
  <si>
    <t>Umhausen / Niederthai</t>
  </si>
  <si>
    <t>+43 6609087380</t>
  </si>
  <si>
    <t>720122</t>
  </si>
  <si>
    <t>703202</t>
  </si>
  <si>
    <t>Innsbruck Land - Ost</t>
  </si>
  <si>
    <t>MS Absam</t>
  </si>
  <si>
    <t>m.liebsch@tsn.at</t>
  </si>
  <si>
    <t>Schneider Brigitte</t>
  </si>
  <si>
    <t>b.schneider@tsn.at</t>
  </si>
  <si>
    <t>Bgm. Franz Herzleier-Weg 3</t>
  </si>
  <si>
    <t>70301</t>
  </si>
  <si>
    <t>6067</t>
  </si>
  <si>
    <t>Absam</t>
  </si>
  <si>
    <t>direktion@ms-absam.tsn.at</t>
  </si>
  <si>
    <t>https://www.ms-absam.at</t>
  </si>
  <si>
    <t>720112</t>
  </si>
  <si>
    <t>703421</t>
  </si>
  <si>
    <t>VS Absam-Eichat</t>
  </si>
  <si>
    <t>Huber Elke</t>
  </si>
  <si>
    <t>elke.huber@tsn.at</t>
  </si>
  <si>
    <t>Plattner Anita</t>
  </si>
  <si>
    <t>a.plattner@tsn.at</t>
  </si>
  <si>
    <t>Daniel Swarovski-Straße 43</t>
  </si>
  <si>
    <t>+43676840532566</t>
  </si>
  <si>
    <t>http://www.vs-absameichat.at/</t>
  </si>
  <si>
    <t>732312</t>
  </si>
  <si>
    <t>702391</t>
  </si>
  <si>
    <t>VS Tumpen - Umhausen</t>
  </si>
  <si>
    <t>Tumpen 122</t>
  </si>
  <si>
    <t>Umhausen / Tumpen</t>
  </si>
  <si>
    <t>http://www.vs-tumpen.tsn.at</t>
  </si>
  <si>
    <t>732111</t>
  </si>
  <si>
    <t>702361</t>
  </si>
  <si>
    <t>VS Stams</t>
  </si>
  <si>
    <t>Birkner-Neuner Alexandra</t>
  </si>
  <si>
    <t>a.birkner-neuner@tsn.at</t>
  </si>
  <si>
    <t>Hirn Alexandra</t>
  </si>
  <si>
    <t>a.hirn@tsn.at</t>
  </si>
  <si>
    <t>Thomas-Riss-Weg 10</t>
  </si>
  <si>
    <t>70221</t>
  </si>
  <si>
    <t>6422</t>
  </si>
  <si>
    <t>Stams</t>
  </si>
  <si>
    <t>+436803208811</t>
  </si>
  <si>
    <t>http://www.vs-stams.tsn.at</t>
  </si>
  <si>
    <t>732121</t>
  </si>
  <si>
    <t>702092</t>
  </si>
  <si>
    <t>MS Stams-Rietz</t>
  </si>
  <si>
    <t>Walser Ingo</t>
  </si>
  <si>
    <t>ingo.walser@tsn.at</t>
  </si>
  <si>
    <t>+4366473234534</t>
  </si>
  <si>
    <t>direktion@ms-stams-rietz.tsn.at</t>
  </si>
  <si>
    <t>https://www.ms-stams-rietz.tsn.at</t>
  </si>
  <si>
    <t>732313</t>
  </si>
  <si>
    <t>702401</t>
  </si>
  <si>
    <t>VS Umhausen</t>
  </si>
  <si>
    <t>feli.f@tsn.at</t>
  </si>
  <si>
    <t>Probst Monika</t>
  </si>
  <si>
    <t>moni.probst@tsn.at</t>
  </si>
  <si>
    <t>Schulplatz 5</t>
  </si>
  <si>
    <t>Umhausen</t>
  </si>
  <si>
    <t>+436506906631</t>
  </si>
  <si>
    <t>http://www.vs-umhausen.tsn.at</t>
  </si>
  <si>
    <t>732211</t>
  </si>
  <si>
    <t>702371</t>
  </si>
  <si>
    <t>VS Tarrenz</t>
  </si>
  <si>
    <t>Pfennig Franziska</t>
  </si>
  <si>
    <t>fr.pfennig@tsn.at</t>
  </si>
  <si>
    <t>Frischmann Karin</t>
  </si>
  <si>
    <t>k.frischmann@tsn.at</t>
  </si>
  <si>
    <t>Trujegasse 13a</t>
  </si>
  <si>
    <t>70222</t>
  </si>
  <si>
    <t>6464</t>
  </si>
  <si>
    <t>Tarrenz</t>
  </si>
  <si>
    <t>06508040302</t>
  </si>
  <si>
    <t>http://www.vs-tarrenz.tsn.at</t>
  </si>
  <si>
    <t>731811</t>
  </si>
  <si>
    <t>702331</t>
  </si>
  <si>
    <t>VS Sautens</t>
  </si>
  <si>
    <t>klaus.heiss@tsn.at</t>
  </si>
  <si>
    <t>Wirtenberger Christian</t>
  </si>
  <si>
    <t>ch.wirtenberger@tsn.at</t>
  </si>
  <si>
    <t>Kirchblickweg 2</t>
  </si>
  <si>
    <t>70218</t>
  </si>
  <si>
    <t>6432</t>
  </si>
  <si>
    <t>Sautens</t>
  </si>
  <si>
    <t>+436505004969</t>
  </si>
  <si>
    <t>http://www.vs-sautens.tsn.at/</t>
  </si>
  <si>
    <t>731921</t>
  </si>
  <si>
    <t>702072</t>
  </si>
  <si>
    <t>MS Silz-Mötz</t>
  </si>
  <si>
    <t>ste.kuprian@tsn.at</t>
  </si>
  <si>
    <t>Raimund-Wallnöfer-Weg 8</t>
  </si>
  <si>
    <t>70219</t>
  </si>
  <si>
    <t>6424</t>
  </si>
  <si>
    <t>Silz</t>
  </si>
  <si>
    <t>+43 676 417 83 06</t>
  </si>
  <si>
    <t>direktion@ms-silz-moetz.tsn.at</t>
  </si>
  <si>
    <t>https://www.ms-silz-moetz.tsn.at</t>
  </si>
  <si>
    <t>731941</t>
  </si>
  <si>
    <t>702014</t>
  </si>
  <si>
    <t>PTS Silz</t>
  </si>
  <si>
    <t>Pfurtscheller Gabriele</t>
  </si>
  <si>
    <t>ga.pfurtscheller@tsn.at</t>
  </si>
  <si>
    <t>0676 417 83 06</t>
  </si>
  <si>
    <t>http://www.pts-silz.tsn.at</t>
  </si>
  <si>
    <t>732011</t>
  </si>
  <si>
    <t>702051</t>
  </si>
  <si>
    <t>VS Gurgl - Sölden</t>
  </si>
  <si>
    <t>silvia.ennemoser@tsn.at</t>
  </si>
  <si>
    <t>Gurglerstraße 106</t>
  </si>
  <si>
    <t>70220</t>
  </si>
  <si>
    <t>6456</t>
  </si>
  <si>
    <t>Gurgl / Sölden</t>
  </si>
  <si>
    <t>+43 660 5440457</t>
  </si>
  <si>
    <t>http://www.vs-gurgl.tsn.at</t>
  </si>
  <si>
    <t>731911</t>
  </si>
  <si>
    <t>702341</t>
  </si>
  <si>
    <t>VS Silz</t>
  </si>
  <si>
    <t>Dr. Decristoforo-Straße 11</t>
  </si>
  <si>
    <t>http://www.vs-silz.tsn.at</t>
  </si>
  <si>
    <t>732021</t>
  </si>
  <si>
    <t>702082</t>
  </si>
  <si>
    <t>MS Sölden</t>
  </si>
  <si>
    <t>Stecher Ursula</t>
  </si>
  <si>
    <t>u.stecher@tsn.at</t>
  </si>
  <si>
    <t>Gritsch Isabella</t>
  </si>
  <si>
    <t>i.gritsch@tsn.at</t>
  </si>
  <si>
    <t>Rettenbachstraße 6</t>
  </si>
  <si>
    <t>6450</t>
  </si>
  <si>
    <t>Sölden</t>
  </si>
  <si>
    <t>00436506740614</t>
  </si>
  <si>
    <t>direktion@ms-soelden.tsn.at</t>
  </si>
  <si>
    <t>https://www.ms-soelden.tsn.at</t>
  </si>
  <si>
    <t>732013</t>
  </si>
  <si>
    <t>702351</t>
  </si>
  <si>
    <t>VS Sölden</t>
  </si>
  <si>
    <t>t.strigl@tsn.at</t>
  </si>
  <si>
    <t>Lorenzi Natalie</t>
  </si>
  <si>
    <t>n.lorenzi@tsn.at</t>
  </si>
  <si>
    <t>Rettenbachstraße 8</t>
  </si>
  <si>
    <t>0677/61161941</t>
  </si>
  <si>
    <t>http://www.vs-soelden.tsn.at/</t>
  </si>
  <si>
    <t>710311</t>
  </si>
  <si>
    <t>703031</t>
  </si>
  <si>
    <t>Innsbruck Land - West</t>
  </si>
  <si>
    <t>VS Flaurling</t>
  </si>
  <si>
    <t>Müller Barbara</t>
  </si>
  <si>
    <t>barbara.erb@tsn.at</t>
  </si>
  <si>
    <t>Obere Pfarrsiedlung 1</t>
  </si>
  <si>
    <t>70308</t>
  </si>
  <si>
    <t>6403</t>
  </si>
  <si>
    <t>Flaurling</t>
  </si>
  <si>
    <t>06648466456</t>
  </si>
  <si>
    <t>720411</t>
  </si>
  <si>
    <t>703451</t>
  </si>
  <si>
    <t>VS Baumkirchen</t>
  </si>
  <si>
    <t>j.klomberg@tsn.at</t>
  </si>
  <si>
    <t>Kirchler Norma</t>
  </si>
  <si>
    <t>no.kirchler@tsn.at</t>
  </si>
  <si>
    <t>Dorfstraße 10</t>
  </si>
  <si>
    <t>70305</t>
  </si>
  <si>
    <t>6121</t>
  </si>
  <si>
    <t>Baumkirchen</t>
  </si>
  <si>
    <t>+43 676 5423577</t>
  </si>
  <si>
    <t>720211</t>
  </si>
  <si>
    <t>703431</t>
  </si>
  <si>
    <t>VS Aldrans</t>
  </si>
  <si>
    <t>Gogl Silvia</t>
  </si>
  <si>
    <t>s.gogl@tsn.at</t>
  </si>
  <si>
    <t>Dorf 33</t>
  </si>
  <si>
    <t>70302</t>
  </si>
  <si>
    <t>6071</t>
  </si>
  <si>
    <t>Aldrans</t>
  </si>
  <si>
    <t>http://www.vs-aldrans.tsn.at</t>
  </si>
  <si>
    <t>720161</t>
  </si>
  <si>
    <t>703075</t>
  </si>
  <si>
    <t>TFBS Tourismus</t>
  </si>
  <si>
    <t>Turisser-Gala Christian</t>
  </si>
  <si>
    <t>c.turisser@tsn.at</t>
  </si>
  <si>
    <t>Eichatstraße 18</t>
  </si>
  <si>
    <t>http://www.tfbs-absam.tsn.at/</t>
  </si>
  <si>
    <t>710211</t>
  </si>
  <si>
    <t>703021</t>
  </si>
  <si>
    <t>VS Birgitz</t>
  </si>
  <si>
    <t>Stöckl Franziska</t>
  </si>
  <si>
    <t>fr.hoertnagl@tsn.at</t>
  </si>
  <si>
    <t>Beal Sabine</t>
  </si>
  <si>
    <t>s.beal@tsn.at</t>
  </si>
  <si>
    <t>Dorfplatz 3</t>
  </si>
  <si>
    <t>70306</t>
  </si>
  <si>
    <t>6092</t>
  </si>
  <si>
    <t>Birgitz</t>
  </si>
  <si>
    <t>+436646204889</t>
  </si>
  <si>
    <t>https://www.vs-birgitz.tsn.at</t>
  </si>
  <si>
    <t>710111</t>
  </si>
  <si>
    <t>703011</t>
  </si>
  <si>
    <t>VS Axams</t>
  </si>
  <si>
    <t>a.gallmayer@tsn.at</t>
  </si>
  <si>
    <t>Baumann Alexandra</t>
  </si>
  <si>
    <t>a.baumann@tsn.at</t>
  </si>
  <si>
    <t>Lindenweg 4</t>
  </si>
  <si>
    <t>70304</t>
  </si>
  <si>
    <t>6094</t>
  </si>
  <si>
    <t>Axams</t>
  </si>
  <si>
    <t>http://www.vs-axams.at/</t>
  </si>
  <si>
    <t>710121</t>
  </si>
  <si>
    <t>703012</t>
  </si>
  <si>
    <t>MS Axams</t>
  </si>
  <si>
    <t>hp.lassnig@tsn.at</t>
  </si>
  <si>
    <t>Neuner Klaus</t>
  </si>
  <si>
    <t>klaus.neuner@tsn.at</t>
  </si>
  <si>
    <t>Lindenweg 6</t>
  </si>
  <si>
    <t>direktion@ms-axams.tsn.at</t>
  </si>
  <si>
    <t>https://www.ms-axams.tsn.at</t>
  </si>
  <si>
    <t>710131</t>
  </si>
  <si>
    <t>703073</t>
  </si>
  <si>
    <t>ASO Axams</t>
  </si>
  <si>
    <t>Ejiayelia-Gruber Karin</t>
  </si>
  <si>
    <t>ka.gruber@tsn.at</t>
  </si>
  <si>
    <t>Lindenweg 8</t>
  </si>
  <si>
    <t>710141</t>
  </si>
  <si>
    <t>703044</t>
  </si>
  <si>
    <t>PTS Axams</t>
  </si>
  <si>
    <t>Steiner Brigitte</t>
  </si>
  <si>
    <t>brigitte.steiner@tsn.at</t>
  </si>
  <si>
    <t>Lindenweg 10</t>
  </si>
  <si>
    <t>0676 830958990</t>
  </si>
  <si>
    <t>http://www.pts-axams.tsn.at/</t>
  </si>
  <si>
    <t>710132</t>
  </si>
  <si>
    <t>703083</t>
  </si>
  <si>
    <t>Elisabethinum</t>
  </si>
  <si>
    <t>Kofler Wolfgang</t>
  </si>
  <si>
    <t>w.kofler@tsn.at</t>
  </si>
  <si>
    <t>Neuner Martina</t>
  </si>
  <si>
    <t>ma.neuner@tsn.at</t>
  </si>
  <si>
    <t>Mailsweg 2</t>
  </si>
  <si>
    <t>http://www.slw.at/was/slw-elisabethinum/was-wir-bieten/schule/schule/</t>
  </si>
  <si>
    <t>720311</t>
  </si>
  <si>
    <t>703441</t>
  </si>
  <si>
    <t>VS Ampass</t>
  </si>
  <si>
    <t>m.walpoth-hager@tsn.at</t>
  </si>
  <si>
    <t>Römerstraße 23</t>
  </si>
  <si>
    <t>70303</t>
  </si>
  <si>
    <t>6070</t>
  </si>
  <si>
    <t>Ampass</t>
  </si>
  <si>
    <t>+436643046031</t>
  </si>
  <si>
    <t>720512</t>
  </si>
  <si>
    <t>703651</t>
  </si>
  <si>
    <t>Lamparter Maria Magdalena</t>
  </si>
  <si>
    <t>mari.gatt@tsn.at</t>
  </si>
  <si>
    <t>Vergeiner Viktoria</t>
  </si>
  <si>
    <t>vi.vergeiner@tsn.at</t>
  </si>
  <si>
    <t>St. Peter 31</t>
  </si>
  <si>
    <t>70307</t>
  </si>
  <si>
    <t>6083</t>
  </si>
  <si>
    <t>0664 88251312</t>
  </si>
  <si>
    <t>720162</t>
  </si>
  <si>
    <t>703085</t>
  </si>
  <si>
    <t>TFBS Holztechnik</t>
  </si>
  <si>
    <t>Margreiter Christian</t>
  </si>
  <si>
    <t>ch.margreiter@tsn.at</t>
  </si>
  <si>
    <t>Salzbergstraße 100</t>
  </si>
  <si>
    <t>http://www.tfbs-holztechnik.tsn.at/</t>
  </si>
  <si>
    <t>720111</t>
  </si>
  <si>
    <t>703411</t>
  </si>
  <si>
    <t>VS Absam-Dorf</t>
  </si>
  <si>
    <t>e.thiem@tsn.at</t>
  </si>
  <si>
    <t>Schiemer Angelika</t>
  </si>
  <si>
    <t>an.schiemer@tsn.at</t>
  </si>
  <si>
    <t>Stainerstraße 5</t>
  </si>
  <si>
    <t>+43676840532515</t>
  </si>
  <si>
    <t>http://www.vs-absam-dorf.at</t>
  </si>
  <si>
    <t>731411</t>
  </si>
  <si>
    <t>702261</t>
  </si>
  <si>
    <t>VS Oetz</t>
  </si>
  <si>
    <t>f.bernhart@tsn.at</t>
  </si>
  <si>
    <t>Schulweg 1</t>
  </si>
  <si>
    <t>70214</t>
  </si>
  <si>
    <t>6433</t>
  </si>
  <si>
    <t>Oetz</t>
  </si>
  <si>
    <t>0664/73832008</t>
  </si>
  <si>
    <t>http://vs-oetz.schulweb.at/</t>
  </si>
  <si>
    <t>731421</t>
  </si>
  <si>
    <t>702062</t>
  </si>
  <si>
    <t>MS Oetz</t>
  </si>
  <si>
    <t>Schwarz-Foutsitzidis Karolin</t>
  </si>
  <si>
    <t>kar.schwarz@tsn.at</t>
  </si>
  <si>
    <t>Schulweg 3</t>
  </si>
  <si>
    <t>direktion@ms-oetz.tsn.at</t>
  </si>
  <si>
    <t>https://www.ms-oetz.tsn.at</t>
  </si>
  <si>
    <t>731711</t>
  </si>
  <si>
    <t>702321</t>
  </si>
  <si>
    <t>VS St. Leonhard i.P.</t>
  </si>
  <si>
    <t>Hosp Marion</t>
  </si>
  <si>
    <t>m.hosp@tsn.at</t>
  </si>
  <si>
    <t>Sankt Leonhard im Pitztal 161</t>
  </si>
  <si>
    <t>70217</t>
  </si>
  <si>
    <t>6481</t>
  </si>
  <si>
    <t>St. Leonhard i.P.</t>
  </si>
  <si>
    <t>http://www.vs-leonhard.tsn.at</t>
  </si>
  <si>
    <t>730921</t>
  </si>
  <si>
    <t>702052</t>
  </si>
  <si>
    <t>MS Mieming</t>
  </si>
  <si>
    <t>Reindl Maria</t>
  </si>
  <si>
    <t>maria.reindl@tsn.at</t>
  </si>
  <si>
    <t>Krabacher Clemens</t>
  </si>
  <si>
    <t>clemens.krabacher@tsn.at</t>
  </si>
  <si>
    <t>Obermieming 200</t>
  </si>
  <si>
    <t>70209</t>
  </si>
  <si>
    <t>6414</t>
  </si>
  <si>
    <t>Mieming</t>
  </si>
  <si>
    <t>+43 699 11500239</t>
  </si>
  <si>
    <t>direktion@ms-mieming.tsn.at</t>
  </si>
  <si>
    <t>https://www.ms-mieming.tsn.at</t>
  </si>
  <si>
    <t>730912</t>
  </si>
  <si>
    <t>702411</t>
  </si>
  <si>
    <t>VS Untermieming</t>
  </si>
  <si>
    <t>Kranebitter Andreas</t>
  </si>
  <si>
    <t>a.kranebitter@tsn.at</t>
  </si>
  <si>
    <t>Federspiel-Gufler Marina</t>
  </si>
  <si>
    <t>m.federspiel@tsn.at</t>
  </si>
  <si>
    <t>Untermieming 16</t>
  </si>
  <si>
    <t>06508431221</t>
  </si>
  <si>
    <t>http://www.vs-untermieming.tsn.at</t>
  </si>
  <si>
    <t>731311</t>
  </si>
  <si>
    <t>702241</t>
  </si>
  <si>
    <t>VS Obsteig</t>
  </si>
  <si>
    <t>Stecher Carmen</t>
  </si>
  <si>
    <t>carmen.stecher@tsn.at</t>
  </si>
  <si>
    <t>Egger Sabine</t>
  </si>
  <si>
    <t>sabine.egger@tsn.at</t>
  </si>
  <si>
    <t>Unterstrass 255</t>
  </si>
  <si>
    <t>70213</t>
  </si>
  <si>
    <t>6416</t>
  </si>
  <si>
    <t>Obsteig</t>
  </si>
  <si>
    <t>http://www.vs-obsteig.tsn.at</t>
  </si>
  <si>
    <t>730814</t>
  </si>
  <si>
    <t>702181</t>
  </si>
  <si>
    <t>VS Längenfeld</t>
  </si>
  <si>
    <t>Oberlängenfeld 25</t>
  </si>
  <si>
    <t>http://www.vs-laengenfeld.tsn.at/</t>
  </si>
  <si>
    <t>730841</t>
  </si>
  <si>
    <t>702044</t>
  </si>
  <si>
    <t>PTS Ötztal</t>
  </si>
  <si>
    <t>Reder Martin</t>
  </si>
  <si>
    <t>m.reder@tsn.at</t>
  </si>
  <si>
    <t>0650/2768862</t>
  </si>
  <si>
    <t>https://pts-laengenfeld.tsn.at/</t>
  </si>
  <si>
    <t>730821</t>
  </si>
  <si>
    <t>702042</t>
  </si>
  <si>
    <t>MS Längenfeld</t>
  </si>
  <si>
    <t>Brugger Karoline</t>
  </si>
  <si>
    <t>kar.brugger@tsn.at</t>
  </si>
  <si>
    <t>Norkovic Alfred</t>
  </si>
  <si>
    <t>a.norkovic@tsn.at</t>
  </si>
  <si>
    <t>+436649208823</t>
  </si>
  <si>
    <t>direktion@ms-laengenfeld.tsn.at</t>
  </si>
  <si>
    <t>https://www.ms-laengenfeld.tsn.at</t>
  </si>
  <si>
    <t>731011</t>
  </si>
  <si>
    <t>702201</t>
  </si>
  <si>
    <t>VS Mils bei Imst</t>
  </si>
  <si>
    <t>r.bullock@tsn.at</t>
  </si>
  <si>
    <t>Raich Sarah</t>
  </si>
  <si>
    <t>s.raich@tsn.at</t>
  </si>
  <si>
    <t>Reitle 4</t>
  </si>
  <si>
    <t>70210</t>
  </si>
  <si>
    <t>6493</t>
  </si>
  <si>
    <t>Mils b.I.</t>
  </si>
  <si>
    <t>0650/5306004</t>
  </si>
  <si>
    <t>http://www.vs-mils-imst.tsn.at/</t>
  </si>
  <si>
    <t>731511</t>
  </si>
  <si>
    <t>702291</t>
  </si>
  <si>
    <t>VS Rietz</t>
  </si>
  <si>
    <t>Mair Karin</t>
  </si>
  <si>
    <t>ka.mair@tsn.at</t>
  </si>
  <si>
    <t>Schulweg 4</t>
  </si>
  <si>
    <t>70215</t>
  </si>
  <si>
    <t>6421</t>
  </si>
  <si>
    <t>Rietz</t>
  </si>
  <si>
    <t>http://www.vs-rietz.tsn.at</t>
  </si>
  <si>
    <t>731611</t>
  </si>
  <si>
    <t>702311</t>
  </si>
  <si>
    <t>VS Roppen</t>
  </si>
  <si>
    <t>Hosch Irmgard</t>
  </si>
  <si>
    <t>i.hosch@tsn.at</t>
  </si>
  <si>
    <t>Schrott Peter</t>
  </si>
  <si>
    <t>p.schrott@tsn.at</t>
  </si>
  <si>
    <t>Kirchplatz 6</t>
  </si>
  <si>
    <t>70216</t>
  </si>
  <si>
    <t>6426</t>
  </si>
  <si>
    <t>Roppen</t>
  </si>
  <si>
    <t>0664/5377093</t>
  </si>
  <si>
    <t>http://www.vs-roppen.tsn.at</t>
  </si>
  <si>
    <t>731211</t>
  </si>
  <si>
    <t>702221</t>
  </si>
  <si>
    <t>VS Nassereith</t>
  </si>
  <si>
    <t>t.koehle@tsn.at</t>
  </si>
  <si>
    <t>Saurwein Birgit</t>
  </si>
  <si>
    <t>b.saurwein@tsn.at</t>
  </si>
  <si>
    <t>Schulgasse 37</t>
  </si>
  <si>
    <t>70212</t>
  </si>
  <si>
    <t>6465</t>
  </si>
  <si>
    <t>Nassereith</t>
  </si>
  <si>
    <t>06602510094</t>
  </si>
  <si>
    <t>http://www.vs-nassereith.tsn.at/</t>
  </si>
  <si>
    <t>731412</t>
  </si>
  <si>
    <t>702271</t>
  </si>
  <si>
    <t>VS Oetzerau</t>
  </si>
  <si>
    <t>Pamer Matthias</t>
  </si>
  <si>
    <t>mat.pamer@tsn.at</t>
  </si>
  <si>
    <t>Oetzerau 46</t>
  </si>
  <si>
    <t>Oetz/Oetzerau</t>
  </si>
  <si>
    <t>06505300897</t>
  </si>
  <si>
    <t>http://www.vs-oetzerau.tsn.at</t>
  </si>
  <si>
    <t>730911</t>
  </si>
  <si>
    <t>702021</t>
  </si>
  <si>
    <t>VS Barwies - Mieming</t>
  </si>
  <si>
    <t>Gürtler Michaela</t>
  </si>
  <si>
    <t>m.guertler@tsn.at</t>
  </si>
  <si>
    <t>Schnabl Manfred</t>
  </si>
  <si>
    <t>manf.schnabl@tsn.at</t>
  </si>
  <si>
    <t>Barwies 273a</t>
  </si>
  <si>
    <t>Mieming / Barwies</t>
  </si>
  <si>
    <t>06769472171</t>
  </si>
  <si>
    <t>http://www.vs-barwies.tsn.at/</t>
  </si>
  <si>
    <t>710941</t>
  </si>
  <si>
    <t>703114</t>
  </si>
  <si>
    <t>PTS Kematen i.T.</t>
  </si>
  <si>
    <t>r.kofler@tsn.at</t>
  </si>
  <si>
    <t>Thaler Anja</t>
  </si>
  <si>
    <t>anja.thaler@tsn.at</t>
  </si>
  <si>
    <t>70320</t>
  </si>
  <si>
    <t>6175</t>
  </si>
  <si>
    <t>Kematen i.T.</t>
  </si>
  <si>
    <t>+4366488927057</t>
  </si>
  <si>
    <t>http://www.pts-kematen.tsn.at/</t>
  </si>
  <si>
    <t>710921</t>
  </si>
  <si>
    <t>703032</t>
  </si>
  <si>
    <t>MS Kematen</t>
  </si>
  <si>
    <t>Krickl Alexander</t>
  </si>
  <si>
    <t>alexander.krickl@tibs.at</t>
  </si>
  <si>
    <t>Schöpf Matthias</t>
  </si>
  <si>
    <t>matt.schoepf@tsn.at</t>
  </si>
  <si>
    <t>Burghofweg 2</t>
  </si>
  <si>
    <t>Kematen i. T.</t>
  </si>
  <si>
    <t>06502000202</t>
  </si>
  <si>
    <t>direktion@ms-kematen.tsn.at</t>
  </si>
  <si>
    <t>https://www.ms-kematen.tsn.at</t>
  </si>
  <si>
    <t>710811</t>
  </si>
  <si>
    <t>703081</t>
  </si>
  <si>
    <t>VS Hatting</t>
  </si>
  <si>
    <t>anja.haider@tsn.at</t>
  </si>
  <si>
    <t>Wöritz Sandra</t>
  </si>
  <si>
    <t>s.arlt@tsn.at</t>
  </si>
  <si>
    <t>Schulgasse 1</t>
  </si>
  <si>
    <t>70318</t>
  </si>
  <si>
    <t>6402</t>
  </si>
  <si>
    <t>Hatting</t>
  </si>
  <si>
    <t>http://www.vs-hatting.tsn.at/</t>
  </si>
  <si>
    <t>710411</t>
  </si>
  <si>
    <t>703041</t>
  </si>
  <si>
    <t>VS Fulpmes</t>
  </si>
  <si>
    <t>Markt Roswitha</t>
  </si>
  <si>
    <t>ro.markt@tsn.at</t>
  </si>
  <si>
    <t>Tanglplatz 3</t>
  </si>
  <si>
    <t>70310</t>
  </si>
  <si>
    <t>6166</t>
  </si>
  <si>
    <t>Fulpmes</t>
  </si>
  <si>
    <t>710421</t>
  </si>
  <si>
    <t>703022</t>
  </si>
  <si>
    <t>MS Vorderes Stubai</t>
  </si>
  <si>
    <t>Strauß Rainer</t>
  </si>
  <si>
    <t>ra.strauss@tsn.at</t>
  </si>
  <si>
    <t>Erhard Alexandra</t>
  </si>
  <si>
    <t>al.erhard@tsn.at</t>
  </si>
  <si>
    <t>Tanglplatz 4</t>
  </si>
  <si>
    <t>+4369916225126</t>
  </si>
  <si>
    <t>direktion@ms-fulpmes.tsn.at</t>
  </si>
  <si>
    <t>https://www.ms-fulpmes.tsn.at</t>
  </si>
  <si>
    <t>720821</t>
  </si>
  <si>
    <t>703232</t>
  </si>
  <si>
    <t>MS Gries a. Br.</t>
  </si>
  <si>
    <t>msp@tsn.at</t>
  </si>
  <si>
    <t>Ortler Eva Maria</t>
  </si>
  <si>
    <t>eva.ortler@tsn.at</t>
  </si>
  <si>
    <t>Gries 75</t>
  </si>
  <si>
    <t>70313</t>
  </si>
  <si>
    <t>6156</t>
  </si>
  <si>
    <t>Gries a.Br.</t>
  </si>
  <si>
    <t>direktion@ms-gries.tsn.at</t>
  </si>
  <si>
    <t>https://www.ms-gries.tsn.at</t>
  </si>
  <si>
    <t>720811</t>
  </si>
  <si>
    <t>703491</t>
  </si>
  <si>
    <t>VS Gries a.Br.</t>
  </si>
  <si>
    <t>christine.ennemoser@tsn.at</t>
  </si>
  <si>
    <t>Veider Ricarda</t>
  </si>
  <si>
    <t>ric.veider@tsn.at</t>
  </si>
  <si>
    <t>+43 5274 87237 410</t>
  </si>
  <si>
    <t>+43 664 88125118</t>
  </si>
  <si>
    <t>http://www.vs-gries-brenner.tsn.at</t>
  </si>
  <si>
    <t>720611</t>
  </si>
  <si>
    <t>703471</t>
  </si>
  <si>
    <t>VS Fritzens</t>
  </si>
  <si>
    <t>e.kastner@tsn.at</t>
  </si>
  <si>
    <t>u.kofler@tsn.at</t>
  </si>
  <si>
    <t>Dorfstraße 11</t>
  </si>
  <si>
    <t>70309</t>
  </si>
  <si>
    <t>6122</t>
  </si>
  <si>
    <t>Fritzens</t>
  </si>
  <si>
    <t>+436802005448</t>
  </si>
  <si>
    <t>710611</t>
  </si>
  <si>
    <t>703061</t>
  </si>
  <si>
    <t>VS Gries i. S.</t>
  </si>
  <si>
    <t>Haselwanter-Entner Susanne</t>
  </si>
  <si>
    <t>s.haselwanter@tsn.at</t>
  </si>
  <si>
    <t>c.nusser@tsn.at</t>
  </si>
  <si>
    <t>Gries 20</t>
  </si>
  <si>
    <t>70314</t>
  </si>
  <si>
    <t>6182</t>
  </si>
  <si>
    <t>Gries i.S.</t>
  </si>
  <si>
    <t>710511</t>
  </si>
  <si>
    <t>703051</t>
  </si>
  <si>
    <t>VS Götzens</t>
  </si>
  <si>
    <t>Sterzinger Klaus</t>
  </si>
  <si>
    <t>k.sterzinger@tsn.at</t>
  </si>
  <si>
    <t>Saischek Susanne</t>
  </si>
  <si>
    <t>s.saischek@tsn.at</t>
  </si>
  <si>
    <t>Kirchplatz 5</t>
  </si>
  <si>
    <t>70312</t>
  </si>
  <si>
    <t>6091</t>
  </si>
  <si>
    <t>Götzens</t>
  </si>
  <si>
    <t>0664-2005178</t>
  </si>
  <si>
    <t>http://www.vs-goetzens.tsn.at</t>
  </si>
  <si>
    <t>710812</t>
  </si>
  <si>
    <t>703091</t>
  </si>
  <si>
    <t>VS Inzing</t>
  </si>
  <si>
    <t>Sailer Günter</t>
  </si>
  <si>
    <t>guenter.sailer@tsn.at</t>
  </si>
  <si>
    <t>Neururer Claudia</t>
  </si>
  <si>
    <t>cl.neururer@tsn.at</t>
  </si>
  <si>
    <t>Mühlweg 12</t>
  </si>
  <si>
    <t>70319</t>
  </si>
  <si>
    <t>6401</t>
  </si>
  <si>
    <t>Inzing</t>
  </si>
  <si>
    <t>+43 676 5213970</t>
  </si>
  <si>
    <t>0660 5237 116</t>
  </si>
  <si>
    <t>http://www.vs-inzing.tsn.at/</t>
  </si>
  <si>
    <t>710821</t>
  </si>
  <si>
    <t>703212</t>
  </si>
  <si>
    <t>MS Inzing</t>
  </si>
  <si>
    <t>Zoller Christian</t>
  </si>
  <si>
    <t>c.zoller@tsn.at</t>
  </si>
  <si>
    <t>Schmidt Barbara</t>
  </si>
  <si>
    <t>b.schmidt@tsn.at</t>
  </si>
  <si>
    <t>+436766877540</t>
  </si>
  <si>
    <t>direktion@ms-inzing.tsn.at</t>
  </si>
  <si>
    <t>https://www.ms-inzing.tsn.at</t>
  </si>
  <si>
    <t>710711</t>
  </si>
  <si>
    <t>703071</t>
  </si>
  <si>
    <t>VS Grinzens</t>
  </si>
  <si>
    <t>Leitner Gabriele</t>
  </si>
  <si>
    <t>gabi.leitner@tsn.at</t>
  </si>
  <si>
    <t>Heigl Barbara</t>
  </si>
  <si>
    <t>b.heigl@tsn.at</t>
  </si>
  <si>
    <t>Kirchgasse 7</t>
  </si>
  <si>
    <t>70315</t>
  </si>
  <si>
    <t>6095</t>
  </si>
  <si>
    <t>Grinzens</t>
  </si>
  <si>
    <t>06805037357</t>
  </si>
  <si>
    <t>711612</t>
  </si>
  <si>
    <t>703221</t>
  </si>
  <si>
    <t>VS Oberperfussberg</t>
  </si>
  <si>
    <t>ge.neurauter@tsn.at</t>
  </si>
  <si>
    <t>Baumgartner Helga</t>
  </si>
  <si>
    <t>h.tschom@tsn.at</t>
  </si>
  <si>
    <t>Aigling 1</t>
  </si>
  <si>
    <t>70337</t>
  </si>
  <si>
    <t>6173</t>
  </si>
  <si>
    <t>Oberperfuss</t>
  </si>
  <si>
    <t>711711</t>
  </si>
  <si>
    <t>703231</t>
  </si>
  <si>
    <t>VS Pettnau</t>
  </si>
  <si>
    <t>Neurauter Markus</t>
  </si>
  <si>
    <t>mar.neurauter@tsn.at</t>
  </si>
  <si>
    <t>Lang Katrin</t>
  </si>
  <si>
    <t>katrin.neuner@tsn.at</t>
  </si>
  <si>
    <t>Schulweg 10</t>
  </si>
  <si>
    <t>70339</t>
  </si>
  <si>
    <t>6408</t>
  </si>
  <si>
    <t>Pettnau</t>
  </si>
  <si>
    <t>711411</t>
  </si>
  <si>
    <t>703171</t>
  </si>
  <si>
    <t>VS Krößbach Neustift</t>
  </si>
  <si>
    <t>Witting Lukas</t>
  </si>
  <si>
    <t>lu.witting@tsn.at</t>
  </si>
  <si>
    <t>Krößbach 44</t>
  </si>
  <si>
    <t>70334</t>
  </si>
  <si>
    <t>6167</t>
  </si>
  <si>
    <t>Neustift i.St./Krößbach</t>
  </si>
  <si>
    <t>+43 664 88398375</t>
  </si>
  <si>
    <t>http://www.vs-kroessbach.tsn.at</t>
  </si>
  <si>
    <t>721611</t>
  </si>
  <si>
    <t>703571</t>
  </si>
  <si>
    <t>VS Navis</t>
  </si>
  <si>
    <t>Rettmeyer Erika</t>
  </si>
  <si>
    <t>e.rettmeyer@tsn.at</t>
  </si>
  <si>
    <t>Unterweg 50</t>
  </si>
  <si>
    <t>70333</t>
  </si>
  <si>
    <t>6145</t>
  </si>
  <si>
    <t>Navis</t>
  </si>
  <si>
    <t>711611</t>
  </si>
  <si>
    <t>703211</t>
  </si>
  <si>
    <t>VS P.-Anich Oberperfuss</t>
  </si>
  <si>
    <t>m.ostermann@tsn.at</t>
  </si>
  <si>
    <t>Weniger Sibilla</t>
  </si>
  <si>
    <t>s.weniger@tsn.at</t>
  </si>
  <si>
    <t>Peter-Anich-Weg 3</t>
  </si>
  <si>
    <t>+43 670 201 5543</t>
  </si>
  <si>
    <t>http://www.vs-oberperfuss.tsn.at</t>
  </si>
  <si>
    <t>721421</t>
  </si>
  <si>
    <t>703102</t>
  </si>
  <si>
    <t>MS Matrei a. Br.</t>
  </si>
  <si>
    <t>Jenewein Andrea</t>
  </si>
  <si>
    <t>andr.jenewein@tsn.at</t>
  </si>
  <si>
    <t>Bergstein 29</t>
  </si>
  <si>
    <t>70341</t>
  </si>
  <si>
    <t>6143</t>
  </si>
  <si>
    <t>Matrei am Brenner</t>
  </si>
  <si>
    <t>direktion@ms-matrei-brenner.tsn.at</t>
  </si>
  <si>
    <t>https://www.ms-matrei-brenner.tsn.at</t>
  </si>
  <si>
    <t>711511</t>
  </si>
  <si>
    <t>703191</t>
  </si>
  <si>
    <t>VS Oberhofen i.I.</t>
  </si>
  <si>
    <t>Dosch Simone</t>
  </si>
  <si>
    <t>s.dosch@tsn.at</t>
  </si>
  <si>
    <t>Schulweg 9</t>
  </si>
  <si>
    <t>70335</t>
  </si>
  <si>
    <t>6406</t>
  </si>
  <si>
    <t>Oberhofen i.I.</t>
  </si>
  <si>
    <t>06508918800</t>
  </si>
  <si>
    <t>721811</t>
  </si>
  <si>
    <t>703601</t>
  </si>
  <si>
    <t>VS Patsch</t>
  </si>
  <si>
    <t>Marlokova Jennifer</t>
  </si>
  <si>
    <t>je.marlokova@tsn.at</t>
  </si>
  <si>
    <t>Römerstraße 9</t>
  </si>
  <si>
    <t>70338</t>
  </si>
  <si>
    <t>6082</t>
  </si>
  <si>
    <t>Patsch</t>
  </si>
  <si>
    <t>721711</t>
  </si>
  <si>
    <t>703591</t>
  </si>
  <si>
    <t>VS Obernberg</t>
  </si>
  <si>
    <t>Außertal 37</t>
  </si>
  <si>
    <t>70336</t>
  </si>
  <si>
    <t>6157</t>
  </si>
  <si>
    <t>Obernberg am Brenner</t>
  </si>
  <si>
    <t>+43664 2423393</t>
  </si>
  <si>
    <t>722111</t>
  </si>
  <si>
    <t>703661</t>
  </si>
  <si>
    <t>VS Schmirn</t>
  </si>
  <si>
    <t>Lammers Katharina</t>
  </si>
  <si>
    <t>ka.lammers@tsn.at</t>
  </si>
  <si>
    <t>Weßiack Claudia</t>
  </si>
  <si>
    <t>cl.wessiack@tsn.at</t>
  </si>
  <si>
    <t>Schmirn 58b</t>
  </si>
  <si>
    <t>70349</t>
  </si>
  <si>
    <t>6154</t>
  </si>
  <si>
    <t>Schmirn</t>
  </si>
  <si>
    <t>+43 5279 520321</t>
  </si>
  <si>
    <t>+436801339176</t>
  </si>
  <si>
    <t>712521</t>
  </si>
  <si>
    <t>703052</t>
  </si>
  <si>
    <t>MS Seefeld</t>
  </si>
  <si>
    <t>Ennemoser Gerold</t>
  </si>
  <si>
    <t>g.ennemoser@tsn.at</t>
  </si>
  <si>
    <t>Römerweg 450</t>
  </si>
  <si>
    <t>70351</t>
  </si>
  <si>
    <t>6100</t>
  </si>
  <si>
    <t>Seefeld i. T.</t>
  </si>
  <si>
    <t>0660 5474842</t>
  </si>
  <si>
    <t>direktion@ms-seefeld.tsn.at</t>
  </si>
  <si>
    <t>https://www.ms-seefeld.tsn.at</t>
  </si>
  <si>
    <t>712511</t>
  </si>
  <si>
    <t>703311</t>
  </si>
  <si>
    <t>VS Seefeld i.T.</t>
  </si>
  <si>
    <t>Leitner Katharina</t>
  </si>
  <si>
    <t>katharina.leitner@tsn.at</t>
  </si>
  <si>
    <t>Fischer Barbara</t>
  </si>
  <si>
    <t>b.rupprechter@tsn.at</t>
  </si>
  <si>
    <t>Römerweg 582</t>
  </si>
  <si>
    <t>Seefeld i.T.</t>
  </si>
  <si>
    <t>+436802145908</t>
  </si>
  <si>
    <t>http://www.vs-seefeld.tsn.at</t>
  </si>
  <si>
    <t>721911</t>
  </si>
  <si>
    <t>703611</t>
  </si>
  <si>
    <t>VS Rinn</t>
  </si>
  <si>
    <t>m.arnold-mayr@tsn.at</t>
  </si>
  <si>
    <t>Triendl Monika</t>
  </si>
  <si>
    <t>monika.triendl@tsn.at</t>
  </si>
  <si>
    <t>Dorfstraße 12</t>
  </si>
  <si>
    <t>70345</t>
  </si>
  <si>
    <t>6074</t>
  </si>
  <si>
    <t>Rinn</t>
  </si>
  <si>
    <t>+436644365989</t>
  </si>
  <si>
    <t>http://www.vs-rinn.tsn.at/</t>
  </si>
  <si>
    <t>722012</t>
  </si>
  <si>
    <t>703581</t>
  </si>
  <si>
    <t>VS Neu-Rum</t>
  </si>
  <si>
    <t>Serlesstraße 23</t>
  </si>
  <si>
    <t>70346</t>
  </si>
  <si>
    <t>6063</t>
  </si>
  <si>
    <t>Rum</t>
  </si>
  <si>
    <t>http://www.vs-neurum.tsn.at/</t>
  </si>
  <si>
    <t>721411</t>
  </si>
  <si>
    <t>703551</t>
  </si>
  <si>
    <t>VS Matrei a.Br.</t>
  </si>
  <si>
    <t>ma.mader@tsn.at</t>
  </si>
  <si>
    <t>Gaßler Margarethe</t>
  </si>
  <si>
    <t>mar.gassler@tsn.at</t>
  </si>
  <si>
    <t>Schöfens 2</t>
  </si>
  <si>
    <t>http://www.vs-matreib.tsn.at</t>
  </si>
  <si>
    <t>712411</t>
  </si>
  <si>
    <t>703301</t>
  </si>
  <si>
    <t>VS Schönberg i.St.</t>
  </si>
  <si>
    <t>Binder Anne</t>
  </si>
  <si>
    <t>a.binder@tsn.at</t>
  </si>
  <si>
    <t>Römerstraße 1</t>
  </si>
  <si>
    <t>70350</t>
  </si>
  <si>
    <t>6141</t>
  </si>
  <si>
    <t>Schönberg i.St.</t>
  </si>
  <si>
    <t>https://vs-schoenberg.tsn.at/</t>
  </si>
  <si>
    <t>722021</t>
  </si>
  <si>
    <t>703242</t>
  </si>
  <si>
    <t>MS Rum</t>
  </si>
  <si>
    <t>Stecher Christian</t>
  </si>
  <si>
    <t>ch.stecher@tsn.at</t>
  </si>
  <si>
    <t>Aurain 2</t>
  </si>
  <si>
    <t>+4366488378649</t>
  </si>
  <si>
    <t>direktion@ms-rum.tsn.at</t>
  </si>
  <si>
    <t>https://www.ms-rum.tsn.at</t>
  </si>
  <si>
    <t>711911</t>
  </si>
  <si>
    <t>703251</t>
  </si>
  <si>
    <t>VS Polling i.T.</t>
  </si>
  <si>
    <t>sabine.thoeni@tsn.at</t>
  </si>
  <si>
    <t>Lamprecht Barbara</t>
  </si>
  <si>
    <t>b.lamprecht@tsn.at</t>
  </si>
  <si>
    <t>Polling in Tirol 80</t>
  </si>
  <si>
    <t>70342</t>
  </si>
  <si>
    <t>6404</t>
  </si>
  <si>
    <t>Polling</t>
  </si>
  <si>
    <t>http://volksschule.polling.at</t>
  </si>
  <si>
    <t>712311</t>
  </si>
  <si>
    <t>703291</t>
  </si>
  <si>
    <t>VS Scharnitz</t>
  </si>
  <si>
    <t>Ude Markus</t>
  </si>
  <si>
    <t>m.ude@tsn.at</t>
  </si>
  <si>
    <t>Innsbruckerstraße 174</t>
  </si>
  <si>
    <t>70348</t>
  </si>
  <si>
    <t>6108</t>
  </si>
  <si>
    <t>Scharnitz</t>
  </si>
  <si>
    <t>06765097100</t>
  </si>
  <si>
    <t>http://www.vs-scharnitz.tsn.at/</t>
  </si>
  <si>
    <t>712011</t>
  </si>
  <si>
    <t>703261</t>
  </si>
  <si>
    <t>VS Ranggen</t>
  </si>
  <si>
    <t>ka.leitner@tsn.at</t>
  </si>
  <si>
    <t>Giannandrea Maria</t>
  </si>
  <si>
    <t>m.giannandrea@tsn.at</t>
  </si>
  <si>
    <t>Oberdorf 2</t>
  </si>
  <si>
    <t>70343</t>
  </si>
  <si>
    <t>6179</t>
  </si>
  <si>
    <t>Ranggen</t>
  </si>
  <si>
    <t>712111</t>
  </si>
  <si>
    <t>703271</t>
  </si>
  <si>
    <t>VS Reith b. Seefeld</t>
  </si>
  <si>
    <t>Ladstätter Karolina</t>
  </si>
  <si>
    <t>kar.ladstaetter@tsn.at</t>
  </si>
  <si>
    <t>Römerstraße 52</t>
  </si>
  <si>
    <t>70344</t>
  </si>
  <si>
    <t>6103</t>
  </si>
  <si>
    <t>Reith b.S.</t>
  </si>
  <si>
    <t>722011</t>
  </si>
  <si>
    <t>703621</t>
  </si>
  <si>
    <t>VS Rum</t>
  </si>
  <si>
    <t>Alt Silvia</t>
  </si>
  <si>
    <t>s.alt@tsn.at</t>
  </si>
  <si>
    <t>Kopp Eveline</t>
  </si>
  <si>
    <t>e.kopp@tsn.at</t>
  </si>
  <si>
    <t>Langer Graben 1</t>
  </si>
  <si>
    <t>+43699 103 89248</t>
  </si>
  <si>
    <t>http://www.vs-rum.tsn.at</t>
  </si>
  <si>
    <t>712841</t>
  </si>
  <si>
    <t>703134</t>
  </si>
  <si>
    <t>PTS Telfs</t>
  </si>
  <si>
    <t>a.reich@tsn.at</t>
  </si>
  <si>
    <t>Ruetz Andreas</t>
  </si>
  <si>
    <t>andr.ruetz@tsn.at</t>
  </si>
  <si>
    <t>Griesgasse 5</t>
  </si>
  <si>
    <t>70357</t>
  </si>
  <si>
    <t>6410</t>
  </si>
  <si>
    <t>Telfs</t>
  </si>
  <si>
    <t>06607631177</t>
  </si>
  <si>
    <t>http://www.pts-telfs.tsn.at</t>
  </si>
  <si>
    <t>721011</t>
  </si>
  <si>
    <t>703681</t>
  </si>
  <si>
    <t>VS Am Stiftsplatz Hall</t>
  </si>
  <si>
    <t>h.krepper@tsn.at</t>
  </si>
  <si>
    <t>70354</t>
  </si>
  <si>
    <t>6060</t>
  </si>
  <si>
    <t>Hall i.T.</t>
  </si>
  <si>
    <t>+436508304130</t>
  </si>
  <si>
    <t>721041</t>
  </si>
  <si>
    <t>703014</t>
  </si>
  <si>
    <t>PTS Hall i. T.</t>
  </si>
  <si>
    <t>Langer Peter</t>
  </si>
  <si>
    <t>p.langer@tsn.at</t>
  </si>
  <si>
    <t>Perisutti Ursula</t>
  </si>
  <si>
    <t>u.perisutti@tsn.at</t>
  </si>
  <si>
    <t>Thurnfeldgasse 12</t>
  </si>
  <si>
    <t>http://www.pts-hall.tsn.at</t>
  </si>
  <si>
    <t>712611</t>
  </si>
  <si>
    <t>703321</t>
  </si>
  <si>
    <t>VS Sellrain</t>
  </si>
  <si>
    <t>Markt Elke</t>
  </si>
  <si>
    <t>e.markt@tsn.at</t>
  </si>
  <si>
    <t>Sellrain 77</t>
  </si>
  <si>
    <t>70352</t>
  </si>
  <si>
    <t>6181</t>
  </si>
  <si>
    <t>Sellrain</t>
  </si>
  <si>
    <t>http://www.vs-sellrain.tsn.at</t>
  </si>
  <si>
    <t>721012</t>
  </si>
  <si>
    <t>703691</t>
  </si>
  <si>
    <t>VS Unterer Stadtplatz</t>
  </si>
  <si>
    <t>Sint Michaela</t>
  </si>
  <si>
    <t>m.sint@tsn.at</t>
  </si>
  <si>
    <t>Alavi Elisabeth</t>
  </si>
  <si>
    <t>e.alavi@tsn.at</t>
  </si>
  <si>
    <t>Unterer Stadtplatz 14</t>
  </si>
  <si>
    <t>00436643639999</t>
  </si>
  <si>
    <t>http://www.vs-u-stadtplatz.tsn.at</t>
  </si>
  <si>
    <t>712711</t>
  </si>
  <si>
    <t>703331</t>
  </si>
  <si>
    <t>VS Telfes i.St.</t>
  </si>
  <si>
    <t>Murauer Renate</t>
  </si>
  <si>
    <t>r.murauer@tsn.at</t>
  </si>
  <si>
    <t>Salzgasse 5</t>
  </si>
  <si>
    <t>70356</t>
  </si>
  <si>
    <t>6165</t>
  </si>
  <si>
    <t>Telfes i.St.</t>
  </si>
  <si>
    <t>0664/2755892</t>
  </si>
  <si>
    <t>http://www.vs-telfes.tsn.at</t>
  </si>
  <si>
    <t>720163</t>
  </si>
  <si>
    <t>703035</t>
  </si>
  <si>
    <t>TFBS Garten/Raum/Mode</t>
  </si>
  <si>
    <t>Radowski Michael Andreas</t>
  </si>
  <si>
    <t>m.radowski@tsn.at</t>
  </si>
  <si>
    <t>Kaiser-Max-Straße 3</t>
  </si>
  <si>
    <t>Hall in Tirol</t>
  </si>
  <si>
    <t>721061</t>
  </si>
  <si>
    <t>703065</t>
  </si>
  <si>
    <t>Vogl Michaela</t>
  </si>
  <si>
    <t>m.vogl@tsn.at</t>
  </si>
  <si>
    <t>Kaiser-Max-Straße 11</t>
  </si>
  <si>
    <t>http://www.tfbs-foto.tsn.at</t>
  </si>
  <si>
    <t>721013</t>
  </si>
  <si>
    <t>703701</t>
  </si>
  <si>
    <t>VS Schönegg-Hall i.T.</t>
  </si>
  <si>
    <t>manuela.wolf@tsn.at</t>
  </si>
  <si>
    <t>Hadwiger Martina</t>
  </si>
  <si>
    <t>m.hadwiger@tsn.at</t>
  </si>
  <si>
    <t>Kaiser-Max-Straße 46a</t>
  </si>
  <si>
    <t>http://www.vs-schoenegg.tsn.at</t>
  </si>
  <si>
    <t>722211</t>
  </si>
  <si>
    <t>703671</t>
  </si>
  <si>
    <t>VS Sistrans</t>
  </si>
  <si>
    <t>Raschner Karin</t>
  </si>
  <si>
    <t>k.raschner@tsn.at</t>
  </si>
  <si>
    <t>Franz Kirsten</t>
  </si>
  <si>
    <t>k.franz@tsn.at</t>
  </si>
  <si>
    <t>Tiglsweg 400</t>
  </si>
  <si>
    <t>70353</t>
  </si>
  <si>
    <t>6073</t>
  </si>
  <si>
    <t>Sistrans</t>
  </si>
  <si>
    <t>+43 664 5026741</t>
  </si>
  <si>
    <t>+43 664 9335833</t>
  </si>
  <si>
    <t>http://www.vs-sistrans.tsn.at</t>
  </si>
  <si>
    <t>722311</t>
  </si>
  <si>
    <t>703711</t>
  </si>
  <si>
    <t>VS Steinach a.Br.</t>
  </si>
  <si>
    <t>Stoll Stefan</t>
  </si>
  <si>
    <t>s.stoll@tsn.at</t>
  </si>
  <si>
    <t>a.lobenwein@tsn.at</t>
  </si>
  <si>
    <t>Trinserstraße 17</t>
  </si>
  <si>
    <t>70355</t>
  </si>
  <si>
    <t>6150</t>
  </si>
  <si>
    <t>Steinach a.Br.</t>
  </si>
  <si>
    <t>http://www.vs-steinach.tsn.at</t>
  </si>
  <si>
    <t>722331</t>
  </si>
  <si>
    <t>703143</t>
  </si>
  <si>
    <t>ASO Wipptal</t>
  </si>
  <si>
    <t>Kirchmair Elisabeth</t>
  </si>
  <si>
    <t>elis.kirchmair@tsn.at</t>
  </si>
  <si>
    <t>http://www.aso-wipptal.tsn.at/</t>
  </si>
  <si>
    <t>722321</t>
  </si>
  <si>
    <t>703142</t>
  </si>
  <si>
    <t>MS Steinach a. Br.</t>
  </si>
  <si>
    <t>Hölzl Markus</t>
  </si>
  <si>
    <t>m.hoelzl@tsn.at</t>
  </si>
  <si>
    <t>Saurwein Reinhard</t>
  </si>
  <si>
    <t>r.saurwein@tsn.at</t>
  </si>
  <si>
    <t>direktion@ms-steinach.tsn.at</t>
  </si>
  <si>
    <t>https://www.ms-steinach.tsn.at</t>
  </si>
  <si>
    <t>722341</t>
  </si>
  <si>
    <t>703084</t>
  </si>
  <si>
    <t>PTS Wipptal</t>
  </si>
  <si>
    <t>Eller Robert</t>
  </si>
  <si>
    <t>r.eller@tsn.at</t>
  </si>
  <si>
    <t>Krismer Manuela</t>
  </si>
  <si>
    <t>manu.krismer@tsn.at</t>
  </si>
  <si>
    <t>http://www.pts-wipptal.tsn.at/</t>
  </si>
  <si>
    <t>723011</t>
  </si>
  <si>
    <t>703761</t>
  </si>
  <si>
    <t>VS Vögelsberg Wattens</t>
  </si>
  <si>
    <t>r.toepfer@tsn.at</t>
  </si>
  <si>
    <t>Vögelsberg 23</t>
  </si>
  <si>
    <t>70367</t>
  </si>
  <si>
    <t>6112</t>
  </si>
  <si>
    <t>Wattens / Vögelsberg</t>
  </si>
  <si>
    <t>http://www.vs-voegelsberg.tsn.at/</t>
  </si>
  <si>
    <t>722911</t>
  </si>
  <si>
    <t>703791</t>
  </si>
  <si>
    <t>VS Wattenberg</t>
  </si>
  <si>
    <t>t.geissler@tsn.at</t>
  </si>
  <si>
    <t>Knapp Elke</t>
  </si>
  <si>
    <t>elke1.knapp@tsn.at</t>
  </si>
  <si>
    <t>Wattenberg 23</t>
  </si>
  <si>
    <t>70366</t>
  </si>
  <si>
    <t>6113</t>
  </si>
  <si>
    <t>Wattenberg</t>
  </si>
  <si>
    <t>+43 5224 52230 21</t>
  </si>
  <si>
    <t>+436645437650</t>
  </si>
  <si>
    <t>http://www.vs-wattenberg.tsn.at</t>
  </si>
  <si>
    <t>722821</t>
  </si>
  <si>
    <t>703152</t>
  </si>
  <si>
    <t>MS Volders</t>
  </si>
  <si>
    <t>Föger Markus</t>
  </si>
  <si>
    <t>markus.foeger@tsn.at</t>
  </si>
  <si>
    <t>Augasse 9</t>
  </si>
  <si>
    <t>70365</t>
  </si>
  <si>
    <t>6111</t>
  </si>
  <si>
    <t>Volders</t>
  </si>
  <si>
    <t>+43 677 63616397</t>
  </si>
  <si>
    <t>direktion@ms-volders.tsn.at</t>
  </si>
  <si>
    <t>https://www.ms-volders.tsn.at</t>
  </si>
  <si>
    <t>713111</t>
  </si>
  <si>
    <t>703401</t>
  </si>
  <si>
    <t>VS Zirl</t>
  </si>
  <si>
    <t>Haag Barbara</t>
  </si>
  <si>
    <t>ba.haag@tsn.at</t>
  </si>
  <si>
    <t>Fasser Bettina</t>
  </si>
  <si>
    <t>b.fasser@tsn.at</t>
  </si>
  <si>
    <t>Schulgasse 16</t>
  </si>
  <si>
    <t>70369</t>
  </si>
  <si>
    <t>6170</t>
  </si>
  <si>
    <t>Zirl</t>
  </si>
  <si>
    <t>+43 5238 54001-311</t>
  </si>
  <si>
    <t>http://www.vs-zirl.tsn.at/</t>
  </si>
  <si>
    <t>713011</t>
  </si>
  <si>
    <t>703391</t>
  </si>
  <si>
    <t>VS Wildermieming</t>
  </si>
  <si>
    <t>Spörr Tanja</t>
  </si>
  <si>
    <t>ta.spoerr@tsn.at</t>
  </si>
  <si>
    <t>Westreicher Isabella</t>
  </si>
  <si>
    <t>i.westreicher@tsn.at</t>
  </si>
  <si>
    <t>Unterwegs 4</t>
  </si>
  <si>
    <t>70368</t>
  </si>
  <si>
    <t>6413</t>
  </si>
  <si>
    <t>Wildermieming</t>
  </si>
  <si>
    <t>http://www.vs-wildermieming.tsn.at/</t>
  </si>
  <si>
    <t>722811</t>
  </si>
  <si>
    <t>703501</t>
  </si>
  <si>
    <t>VS Volders II</t>
  </si>
  <si>
    <t>Messner Christoph</t>
  </si>
  <si>
    <t>ch.messner@tsn.at</t>
  </si>
  <si>
    <t>Großvolderbergstraße 15</t>
  </si>
  <si>
    <t>Volders/Großvolderberg</t>
  </si>
  <si>
    <t>713121</t>
  </si>
  <si>
    <t>703082</t>
  </si>
  <si>
    <t>MS Zirl</t>
  </si>
  <si>
    <t>ste.zangerl@tsn.at</t>
  </si>
  <si>
    <t>Endl-Stemer Bettina</t>
  </si>
  <si>
    <t>b.endl@tsn.at</t>
  </si>
  <si>
    <t>Am Anger 14</t>
  </si>
  <si>
    <t>direktion@ms-zirl.tsn.at</t>
  </si>
  <si>
    <t>https://www.ms-zirl.tsn.at</t>
  </si>
  <si>
    <t>713112</t>
  </si>
  <si>
    <t>703881</t>
  </si>
  <si>
    <t>723013</t>
  </si>
  <si>
    <t>703811</t>
  </si>
  <si>
    <t>VS im Höralt Wattens</t>
  </si>
  <si>
    <t>sabine.hausberger@tsn.at</t>
  </si>
  <si>
    <t>Höraltstraße 4</t>
  </si>
  <si>
    <t>Wattens</t>
  </si>
  <si>
    <t>+43664 5422716</t>
  </si>
  <si>
    <t>722812</t>
  </si>
  <si>
    <t>703771</t>
  </si>
  <si>
    <t>VS Volders I</t>
  </si>
  <si>
    <t>Klausner Isabell</t>
  </si>
  <si>
    <t>i.klausner@tsn.at</t>
  </si>
  <si>
    <t>Kirchgasse 4</t>
  </si>
  <si>
    <t>+43 664 521 52 62</t>
  </si>
  <si>
    <t>http://www.vs-volders.tsn.at</t>
  </si>
  <si>
    <t>740111</t>
  </si>
  <si>
    <t>704021</t>
  </si>
  <si>
    <t>VS Aurach</t>
  </si>
  <si>
    <t>Oberacher Andreas</t>
  </si>
  <si>
    <t>a.oberacher@tsn.at</t>
  </si>
  <si>
    <t>Oberaurach 9</t>
  </si>
  <si>
    <t>70401</t>
  </si>
  <si>
    <t>6371</t>
  </si>
  <si>
    <t>Aurach bei Kitzbühel</t>
  </si>
  <si>
    <t>+43 650 6064960</t>
  </si>
  <si>
    <t>723012</t>
  </si>
  <si>
    <t>703801</t>
  </si>
  <si>
    <t>VS am Kirchplatz Wattens</t>
  </si>
  <si>
    <t>Lutz Sonja</t>
  </si>
  <si>
    <t>s.lutz@tsn.at</t>
  </si>
  <si>
    <t>+43660/3020300</t>
  </si>
  <si>
    <t>http://www.vs-kirchplatz-wattens.tsn.at/</t>
  </si>
  <si>
    <t>723021</t>
  </si>
  <si>
    <t>703162</t>
  </si>
  <si>
    <t>MS Wattens</t>
  </si>
  <si>
    <t>Huber Christian</t>
  </si>
  <si>
    <t>christian.huber@tsn.at</t>
  </si>
  <si>
    <t>Kirchplatz 14</t>
  </si>
  <si>
    <t>direktion@ms-wattens.tsn.at</t>
  </si>
  <si>
    <t>https://www.ms-wattens.tsn.at</t>
  </si>
  <si>
    <t>723041</t>
  </si>
  <si>
    <t>703074</t>
  </si>
  <si>
    <t>PTS Wattens</t>
  </si>
  <si>
    <t>Kirchplatz 14a</t>
  </si>
  <si>
    <t>http://www.pts-wattens.tsn.at</t>
  </si>
  <si>
    <t>740511</t>
  </si>
  <si>
    <t>704081</t>
  </si>
  <si>
    <t>VS Hochfilzen</t>
  </si>
  <si>
    <t>k.wurzenrainer@tsn.at</t>
  </si>
  <si>
    <t>Bucher Maria</t>
  </si>
  <si>
    <t>mar.bucher@tsn.at</t>
  </si>
  <si>
    <t>Schulgasse 2</t>
  </si>
  <si>
    <t>70405</t>
  </si>
  <si>
    <t>6395</t>
  </si>
  <si>
    <t>Hochfilzen</t>
  </si>
  <si>
    <t>+43 664 2716172</t>
  </si>
  <si>
    <t>740311</t>
  </si>
  <si>
    <t>704051</t>
  </si>
  <si>
    <t>VS Fieberbrunn</t>
  </si>
  <si>
    <t>Brendtner Claudia</t>
  </si>
  <si>
    <t>c.brendtner@tsn.at</t>
  </si>
  <si>
    <t>Kirchweg 7</t>
  </si>
  <si>
    <t>70403</t>
  </si>
  <si>
    <t>6391</t>
  </si>
  <si>
    <t>Fieberbrunn</t>
  </si>
  <si>
    <t>http://www.vs-fieberbrunn.tsn.at/</t>
  </si>
  <si>
    <t>740611</t>
  </si>
  <si>
    <t>704091</t>
  </si>
  <si>
    <t>VS Hopfgarten i. Br.</t>
  </si>
  <si>
    <t>m.manzl@tsn.at</t>
  </si>
  <si>
    <t>Sieberer Martina</t>
  </si>
  <si>
    <t>martina.sieberer@tsn.at</t>
  </si>
  <si>
    <t>Marktgasse 22</t>
  </si>
  <si>
    <t>70406</t>
  </si>
  <si>
    <t>6361</t>
  </si>
  <si>
    <t>Hopfgarten i. Br.</t>
  </si>
  <si>
    <t>+4366473227077</t>
  </si>
  <si>
    <t>http://www.vs-hopfgarten.tsn.at/</t>
  </si>
  <si>
    <t>740631</t>
  </si>
  <si>
    <t>704033</t>
  </si>
  <si>
    <t>ASO Hopfgarten i. Br.</t>
  </si>
  <si>
    <t>b.kogler@tsn.at</t>
  </si>
  <si>
    <t>Geisler Katharina</t>
  </si>
  <si>
    <t>k.geisler@tsn.at</t>
  </si>
  <si>
    <t>069910965330</t>
  </si>
  <si>
    <t>http://www.aso-hopfgarten.tsn.at</t>
  </si>
  <si>
    <t>740621</t>
  </si>
  <si>
    <t>704022</t>
  </si>
  <si>
    <t>MS Hopfgarten</t>
  </si>
  <si>
    <t>Brunner Günter</t>
  </si>
  <si>
    <t>g.brunner@tsn.at</t>
  </si>
  <si>
    <t>direktion@ms-hopfgarten.tsn.at</t>
  </si>
  <si>
    <t>https://www.ms-hopfgarten.tsn.at</t>
  </si>
  <si>
    <t>740411</t>
  </si>
  <si>
    <t>704071</t>
  </si>
  <si>
    <t>VS Going</t>
  </si>
  <si>
    <t>Schaper-Dreml Susanne</t>
  </si>
  <si>
    <t>susanne.schaper@tsn.at</t>
  </si>
  <si>
    <t>Pramaweg 7</t>
  </si>
  <si>
    <t>70404</t>
  </si>
  <si>
    <t>6353</t>
  </si>
  <si>
    <t>Going a.W.K.</t>
  </si>
  <si>
    <t>+43 5358 224711</t>
  </si>
  <si>
    <t>740321</t>
  </si>
  <si>
    <t>704012</t>
  </si>
  <si>
    <t>MS Fieberbrunn</t>
  </si>
  <si>
    <t>Strobl Reinhard</t>
  </si>
  <si>
    <t>strobl@tsn.at</t>
  </si>
  <si>
    <t>Lohninger-Habicher Sylvia</t>
  </si>
  <si>
    <t>s.habicher@tsn.at</t>
  </si>
  <si>
    <t>Schulweg 5</t>
  </si>
  <si>
    <t>00436508788125</t>
  </si>
  <si>
    <t>direktion@ms-fieberbrunn.tsn.at</t>
  </si>
  <si>
    <t>https://www.ms-fieberbrunn.tsn.at</t>
  </si>
  <si>
    <t>w.leitner@tsn.at</t>
  </si>
  <si>
    <t>Schwingenschlögl Karin</t>
  </si>
  <si>
    <t>k.schwingenschloegl@tsn.at</t>
  </si>
  <si>
    <t>Pfarrfeld 1</t>
  </si>
  <si>
    <t>70402</t>
  </si>
  <si>
    <t>6364</t>
  </si>
  <si>
    <t>Brixen i.Th.</t>
  </si>
  <si>
    <t>http://www.pts-brixen.tsn.at</t>
  </si>
  <si>
    <t>740211</t>
  </si>
  <si>
    <t>704031</t>
  </si>
  <si>
    <t>VS Brixen i.Th.</t>
  </si>
  <si>
    <t>Leitner-Hölzl Sabine</t>
  </si>
  <si>
    <t>s.leitner-hoelzl@tsn.at</t>
  </si>
  <si>
    <t>Gleixner Gerta-Alexandra</t>
  </si>
  <si>
    <t>g.gleixner@tsn.at</t>
  </si>
  <si>
    <t>http://vs-brixen.tsn.at</t>
  </si>
  <si>
    <t>740313</t>
  </si>
  <si>
    <t>704241</t>
  </si>
  <si>
    <t>VS Rosenegg Fieberbrunn</t>
  </si>
  <si>
    <t>i.seisl@tsn.at</t>
  </si>
  <si>
    <t>Rosenegg 18</t>
  </si>
  <si>
    <t>Fieberbrunn / Rosenegg</t>
  </si>
  <si>
    <t>+43/664/4027597</t>
  </si>
  <si>
    <t>740312</t>
  </si>
  <si>
    <t>704221</t>
  </si>
  <si>
    <t>VS Pfaffenschwendt</t>
  </si>
  <si>
    <t>br.muellauer@tsn.at</t>
  </si>
  <si>
    <t>Schwaiger Stefanie</t>
  </si>
  <si>
    <t>stefaschwaiger@tsn.at</t>
  </si>
  <si>
    <t>Pfaffenschwendt 34</t>
  </si>
  <si>
    <t>712921</t>
  </si>
  <si>
    <t>703222</t>
  </si>
  <si>
    <t>MS Völs</t>
  </si>
  <si>
    <t>Zoller Lovrana</t>
  </si>
  <si>
    <t>lo.zoller@tsn.at</t>
  </si>
  <si>
    <t>Schretter Elisabeth</t>
  </si>
  <si>
    <t>e.schretter@tsn.at</t>
  </si>
  <si>
    <t>Peter-Siegmair-Straße 13</t>
  </si>
  <si>
    <t>70364</t>
  </si>
  <si>
    <t>6176</t>
  </si>
  <si>
    <t>Völs</t>
  </si>
  <si>
    <t>0676/3810377</t>
  </si>
  <si>
    <t>direktion@ms-voels.tsn.at</t>
  </si>
  <si>
    <t>https://www.ms-voels.tsn.at</t>
  </si>
  <si>
    <t>712822</t>
  </si>
  <si>
    <t>703072</t>
  </si>
  <si>
    <t>MS Telfs Auer</t>
  </si>
  <si>
    <t>andi.schmid@tsn.at</t>
  </si>
  <si>
    <t>Meichtry Franz Josef</t>
  </si>
  <si>
    <t>dodi.meichtry@tsn.at</t>
  </si>
  <si>
    <t>Weißenbachgasse 30</t>
  </si>
  <si>
    <t>+436505544639</t>
  </si>
  <si>
    <t>direktion@ms-telfs-auer.tsn.at</t>
  </si>
  <si>
    <t>https://www.ms-telfs-auer.tsn.at</t>
  </si>
  <si>
    <t>712821</t>
  </si>
  <si>
    <t>703062</t>
  </si>
  <si>
    <t>MS Telfs Weissenbach</t>
  </si>
  <si>
    <t>Slibar Christoph</t>
  </si>
  <si>
    <t>c.slibar@tsn.at</t>
  </si>
  <si>
    <t>+4369912630707</t>
  </si>
  <si>
    <t>direktion@ms-telfs-weissenbach.tsn.at</t>
  </si>
  <si>
    <t>https://www.ms-telfs-weissenbach.tsn.at</t>
  </si>
  <si>
    <t>722611</t>
  </si>
  <si>
    <t>703741</t>
  </si>
  <si>
    <t>VS Tulfes</t>
  </si>
  <si>
    <t>Angererweg 1</t>
  </si>
  <si>
    <t>70360</t>
  </si>
  <si>
    <t>6075</t>
  </si>
  <si>
    <t>Tulfes</t>
  </si>
  <si>
    <t>722711</t>
  </si>
  <si>
    <t>703631</t>
  </si>
  <si>
    <t>VS Vals - St. Jodok a.Br</t>
  </si>
  <si>
    <t>be.gruenerbl@tsn.at</t>
  </si>
  <si>
    <t>Egger Barbara</t>
  </si>
  <si>
    <t>Vals 53</t>
  </si>
  <si>
    <t>70362</t>
  </si>
  <si>
    <t>Vals</t>
  </si>
  <si>
    <t>066475116813</t>
  </si>
  <si>
    <t>722411</t>
  </si>
  <si>
    <t>703721</t>
  </si>
  <si>
    <t>VS Thaur</t>
  </si>
  <si>
    <t>Schaar Mechtild</t>
  </si>
  <si>
    <t>m.schaar@tsn.at</t>
  </si>
  <si>
    <t>Lanner Manuela</t>
  </si>
  <si>
    <t>m.lanner@tsn.at</t>
  </si>
  <si>
    <t>70358</t>
  </si>
  <si>
    <t>6065</t>
  </si>
  <si>
    <t>Thaur</t>
  </si>
  <si>
    <t>712911</t>
  </si>
  <si>
    <t>703381</t>
  </si>
  <si>
    <t>VS Völs</t>
  </si>
  <si>
    <t>Bahnhofstraße 8</t>
  </si>
  <si>
    <t>00436769202756</t>
  </si>
  <si>
    <t>http://www.vs-voels.tsn.at</t>
  </si>
  <si>
    <t>712831</t>
  </si>
  <si>
    <t>703043</t>
  </si>
  <si>
    <t>Aichner Markus</t>
  </si>
  <si>
    <t>m.aichner@tsn.at</t>
  </si>
  <si>
    <t>Prof. A. Einberger-Straße 13</t>
  </si>
  <si>
    <t>712812</t>
  </si>
  <si>
    <t>703351</t>
  </si>
  <si>
    <t>Hauser Claudia</t>
  </si>
  <si>
    <t>claudia.hauser@tsn.at</t>
  </si>
  <si>
    <t>+436769777155</t>
  </si>
  <si>
    <t>http://www.vs-josef-schweinester-telfs.tsn.at</t>
  </si>
  <si>
    <t>712811</t>
  </si>
  <si>
    <t>703341</t>
  </si>
  <si>
    <t>Platzl Heike</t>
  </si>
  <si>
    <t>h.platzl@tsn.at</t>
  </si>
  <si>
    <t>kornelia.neuner@tsn.at</t>
  </si>
  <si>
    <t>Prof. A. Einberger-Straße 15</t>
  </si>
  <si>
    <t>http://www.vs-august-thielmann-telfs.tsn.at</t>
  </si>
  <si>
    <t>722511</t>
  </si>
  <si>
    <t>703731</t>
  </si>
  <si>
    <t>VS Trins</t>
  </si>
  <si>
    <t>Peer Stefanie</t>
  </si>
  <si>
    <t>st.peer@tsn.at</t>
  </si>
  <si>
    <t>Trins 104</t>
  </si>
  <si>
    <t>70359</t>
  </si>
  <si>
    <t>6152</t>
  </si>
  <si>
    <t>Trins</t>
  </si>
  <si>
    <t>+436505806680</t>
  </si>
  <si>
    <t>https://www.vs-trins.tsn.at</t>
  </si>
  <si>
    <t>741011</t>
  </si>
  <si>
    <t>704041</t>
  </si>
  <si>
    <t>VS Erpfendorf Kirchdorf</t>
  </si>
  <si>
    <t>andrea.file@tsn.at</t>
  </si>
  <si>
    <t>Mayr Ulrike</t>
  </si>
  <si>
    <t>ul.mayr@tsn.at</t>
  </si>
  <si>
    <t>Dorf 20</t>
  </si>
  <si>
    <t>70410</t>
  </si>
  <si>
    <t>6383</t>
  </si>
  <si>
    <t>Kirchdorf (Erpfendorf)</t>
  </si>
  <si>
    <t>+43 664 446 4142</t>
  </si>
  <si>
    <t>741013</t>
  </si>
  <si>
    <t>704151</t>
  </si>
  <si>
    <t>VS Kirchdorf i.T.</t>
  </si>
  <si>
    <t>f.widmann@tsn.at</t>
  </si>
  <si>
    <t>Dorfplatz 23</t>
  </si>
  <si>
    <t>6382</t>
  </si>
  <si>
    <t>Kirchdorf i.T.</t>
  </si>
  <si>
    <t>+43 5352 63145 11</t>
  </si>
  <si>
    <t>740613</t>
  </si>
  <si>
    <t>704211</t>
  </si>
  <si>
    <t>VS Penning-Hopfgarten</t>
  </si>
  <si>
    <t>k.rabl@tsn.at</t>
  </si>
  <si>
    <t>Summerer Andrea</t>
  </si>
  <si>
    <t>a.summerer@tsn.at</t>
  </si>
  <si>
    <t>Penningdörfl 19</t>
  </si>
  <si>
    <t>Hopfgarten i.Br./Penning</t>
  </si>
  <si>
    <t>0664/1440668</t>
  </si>
  <si>
    <t>https://www.vs-penning.tsn.at</t>
  </si>
  <si>
    <t>740912</t>
  </si>
  <si>
    <t>704141</t>
  </si>
  <si>
    <t>VS Kirchberg i.T.</t>
  </si>
  <si>
    <t>Tijssen-Gwirl Martina</t>
  </si>
  <si>
    <t>m.gwirl@tsn.at</t>
  </si>
  <si>
    <t>Möselgasse 13</t>
  </si>
  <si>
    <t>70409</t>
  </si>
  <si>
    <t>6365</t>
  </si>
  <si>
    <t>Kirchberg i.T.</t>
  </si>
  <si>
    <t>0664/4411638</t>
  </si>
  <si>
    <t>http://www.vs-kirchberg.tsn.at/</t>
  </si>
  <si>
    <t>740921</t>
  </si>
  <si>
    <t>704032</t>
  </si>
  <si>
    <t>MS Kirchberg</t>
  </si>
  <si>
    <t>Oberlechner Michaela</t>
  </si>
  <si>
    <t>salami@tsn.at</t>
  </si>
  <si>
    <t>Möselgasse 15</t>
  </si>
  <si>
    <t>direktion@ms-kirchberg.tsn.at</t>
  </si>
  <si>
    <t>https://www.ms-kirchberg.tsn.at</t>
  </si>
  <si>
    <t>740811</t>
  </si>
  <si>
    <t>704111</t>
  </si>
  <si>
    <t>VS Jochberg</t>
  </si>
  <si>
    <t>s.widemair@tsn.at</t>
  </si>
  <si>
    <t>70408</t>
  </si>
  <si>
    <t>6373</t>
  </si>
  <si>
    <t>Jochberg</t>
  </si>
  <si>
    <t>+43676836211255</t>
  </si>
  <si>
    <t>http://www.vs-jochberg.tsn.at</t>
  </si>
  <si>
    <t>740612</t>
  </si>
  <si>
    <t>704131</t>
  </si>
  <si>
    <t>VS Kelchsau</t>
  </si>
  <si>
    <t>Kelchsau-Unterdorf 79</t>
  </si>
  <si>
    <t>Hopfgarten im Brixental</t>
  </si>
  <si>
    <t>740711</t>
  </si>
  <si>
    <t>704101</t>
  </si>
  <si>
    <t>VS Itter</t>
  </si>
  <si>
    <t>Bayr Patrick</t>
  </si>
  <si>
    <t>p.bayr@tsn.at</t>
  </si>
  <si>
    <t>70407</t>
  </si>
  <si>
    <t>6305</t>
  </si>
  <si>
    <t>Itter</t>
  </si>
  <si>
    <t>http://www.vs-itter.tsn.at/</t>
  </si>
  <si>
    <t>721111</t>
  </si>
  <si>
    <t>703521</t>
  </si>
  <si>
    <t>VS Kolsass</t>
  </si>
  <si>
    <t>Sönser Gerald</t>
  </si>
  <si>
    <t>g.soenser@tsn.at</t>
  </si>
  <si>
    <t>Fiechterweg 4</t>
  </si>
  <si>
    <t>70322</t>
  </si>
  <si>
    <t>6114</t>
  </si>
  <si>
    <t>Kolsass</t>
  </si>
  <si>
    <t>http://vs-kolsass.tsn.at/</t>
  </si>
  <si>
    <t>711212</t>
  </si>
  <si>
    <t>703141</t>
  </si>
  <si>
    <t>VS Mutters</t>
  </si>
  <si>
    <t>h.fitzner@tsn.at</t>
  </si>
  <si>
    <t>Huber Silke</t>
  </si>
  <si>
    <t>sil.huber@tsn.at</t>
  </si>
  <si>
    <t>Schulgasse 8</t>
  </si>
  <si>
    <t>70331</t>
  </si>
  <si>
    <t>6162</t>
  </si>
  <si>
    <t>Mutters</t>
  </si>
  <si>
    <t>+43650 5667860</t>
  </si>
  <si>
    <t>http://www.vs-mutters.tsn.at</t>
  </si>
  <si>
    <t>721531</t>
  </si>
  <si>
    <t>703013</t>
  </si>
  <si>
    <t>Pammer Karin</t>
  </si>
  <si>
    <t>k.pammer@tsn.at</t>
  </si>
  <si>
    <t>Heiseler Thomas</t>
  </si>
  <si>
    <t>th.heiseler@tsn.at</t>
  </si>
  <si>
    <t>Milser-Heide-Straße 1</t>
  </si>
  <si>
    <t>70329</t>
  </si>
  <si>
    <t>6068</t>
  </si>
  <si>
    <t>Mils</t>
  </si>
  <si>
    <t>http://www.zentrum-mils.tsn.at/</t>
  </si>
  <si>
    <t>711011</t>
  </si>
  <si>
    <t>703201</t>
  </si>
  <si>
    <t>VS Leutasch</t>
  </si>
  <si>
    <t>Weidach 276a</t>
  </si>
  <si>
    <t>70326</t>
  </si>
  <si>
    <t>6105</t>
  </si>
  <si>
    <t>Leutasch</t>
  </si>
  <si>
    <t>+43 5214 620520</t>
  </si>
  <si>
    <t>http://www.vs-leutasch.tsn.at/</t>
  </si>
  <si>
    <t>711311</t>
  </si>
  <si>
    <t>703151</t>
  </si>
  <si>
    <t>VS Natters</t>
  </si>
  <si>
    <t>Weber Elisabeth</t>
  </si>
  <si>
    <t>el.weber@tsn.at</t>
  </si>
  <si>
    <t>Haselwanter Claudia</t>
  </si>
  <si>
    <t>cl.haselwanter@tsn.at</t>
  </si>
  <si>
    <t>Bahnhofstraße 11</t>
  </si>
  <si>
    <t>70332</t>
  </si>
  <si>
    <t>6161</t>
  </si>
  <si>
    <t>Natters</t>
  </si>
  <si>
    <t>+4369911092060</t>
  </si>
  <si>
    <t>http://www.vs-natters.tsn.at</t>
  </si>
  <si>
    <t>741511</t>
  </si>
  <si>
    <t>704261</t>
  </si>
  <si>
    <t>VS St. Jakob in Haus</t>
  </si>
  <si>
    <t>siegfried.gasser@tsn.at</t>
  </si>
  <si>
    <t>Dorf 15</t>
  </si>
  <si>
    <t>70415</t>
  </si>
  <si>
    <t>6392</t>
  </si>
  <si>
    <t>St. Jakob in Haus</t>
  </si>
  <si>
    <t>741612</t>
  </si>
  <si>
    <t>704271</t>
  </si>
  <si>
    <t>VS St. Johann i.T.</t>
  </si>
  <si>
    <t>mari.lackner@tsn.at</t>
  </si>
  <si>
    <t>Gandler Irene</t>
  </si>
  <si>
    <t>i.gandler@tsn.at</t>
  </si>
  <si>
    <t>Neubauweg 5</t>
  </si>
  <si>
    <t>70416</t>
  </si>
  <si>
    <t>6380</t>
  </si>
  <si>
    <t>St. Johann i.T.</t>
  </si>
  <si>
    <t>+43 676 88 690 431</t>
  </si>
  <si>
    <t>741611</t>
  </si>
  <si>
    <t>704121</t>
  </si>
  <si>
    <t>VS Jodler-St. Johann</t>
  </si>
  <si>
    <t>Raffeiner Ulrike</t>
  </si>
  <si>
    <t>u.raffeiner@tsn.at</t>
  </si>
  <si>
    <t>Winkl-Schattseite 128</t>
  </si>
  <si>
    <t>St. Johann i.T./Jodler</t>
  </si>
  <si>
    <t>http://www.vs-jodler.tsn.at</t>
  </si>
  <si>
    <t>741621</t>
  </si>
  <si>
    <t>704072</t>
  </si>
  <si>
    <t>MS 1 St. Johann</t>
  </si>
  <si>
    <t>Kofler Martin</t>
  </si>
  <si>
    <t>martin.kofler@tsn.at</t>
  </si>
  <si>
    <t>Brandstätter Eveline</t>
  </si>
  <si>
    <t>e.brandstaetter@tsn.at</t>
  </si>
  <si>
    <t>Postfeld 17</t>
  </si>
  <si>
    <t>+43680 1526796</t>
  </si>
  <si>
    <t>direktion@ms1-stjohann.tsn.at</t>
  </si>
  <si>
    <t>https://www.ms1-stjohann.tsn.at</t>
  </si>
  <si>
    <t>741622</t>
  </si>
  <si>
    <t>704082</t>
  </si>
  <si>
    <t>MS 2 St. Johann</t>
  </si>
  <si>
    <t>Wechselberger Klaus</t>
  </si>
  <si>
    <t>kl.wechselberger@tsn.at</t>
  </si>
  <si>
    <t>Thum Franz</t>
  </si>
  <si>
    <t>f.thum@tsn.at</t>
  </si>
  <si>
    <t>+43 5352 6900 451</t>
  </si>
  <si>
    <t>direktion@ms2-stjohann.tsn.at</t>
  </si>
  <si>
    <t>https://www.ms2-stjohann.tsn.at</t>
  </si>
  <si>
    <t>741641</t>
  </si>
  <si>
    <t>704064</t>
  </si>
  <si>
    <t>PTS St. Johann i. T.</t>
  </si>
  <si>
    <t>ka.winkler@tsn.at</t>
  </si>
  <si>
    <t>Bahnhofstraße 3</t>
  </si>
  <si>
    <t>+43 676 9253390</t>
  </si>
  <si>
    <t>http://www.pts-stjohann.tsn.at/</t>
  </si>
  <si>
    <t>741711</t>
  </si>
  <si>
    <t>704291</t>
  </si>
  <si>
    <t>VS St. Ulrich a.P.</t>
  </si>
  <si>
    <t>Hofer Monika</t>
  </si>
  <si>
    <t>monika.hofer@tsn.at</t>
  </si>
  <si>
    <t>Dorfstraße 17</t>
  </si>
  <si>
    <t>70417</t>
  </si>
  <si>
    <t>6393</t>
  </si>
  <si>
    <t>St. Ulrich a.P.</t>
  </si>
  <si>
    <t>741411</t>
  </si>
  <si>
    <t>704231</t>
  </si>
  <si>
    <t>VS Reith b. Kitzbühel</t>
  </si>
  <si>
    <t>Kirchweg 4</t>
  </si>
  <si>
    <t>70414</t>
  </si>
  <si>
    <t>6370</t>
  </si>
  <si>
    <t>Reith b.K.</t>
  </si>
  <si>
    <t>741311</t>
  </si>
  <si>
    <t>704201</t>
  </si>
  <si>
    <t>VS Oberndorf i.T.</t>
  </si>
  <si>
    <t>h.nothdurfter@tsn.at</t>
  </si>
  <si>
    <t>Foidl Ingrid</t>
  </si>
  <si>
    <t>in.foidl@tsn.at</t>
  </si>
  <si>
    <t>Rerobichlstraße 11</t>
  </si>
  <si>
    <t>70413</t>
  </si>
  <si>
    <t>6372</t>
  </si>
  <si>
    <t>Oberndorf i.T.</t>
  </si>
  <si>
    <t>+436504244220</t>
  </si>
  <si>
    <t>http://www.vs-oberndorf.tsn.at/</t>
  </si>
  <si>
    <t>741911</t>
  </si>
  <si>
    <t>704301</t>
  </si>
  <si>
    <t>VS Waidring</t>
  </si>
  <si>
    <t>h.kneissl@tsn.at</t>
  </si>
  <si>
    <t>Schmuck Astrid</t>
  </si>
  <si>
    <t>Vogeltennweg 1</t>
  </si>
  <si>
    <t>70419</t>
  </si>
  <si>
    <t>6384</t>
  </si>
  <si>
    <t>Waidring</t>
  </si>
  <si>
    <t>742021</t>
  </si>
  <si>
    <t>704092</t>
  </si>
  <si>
    <t>MS Westendorf</t>
  </si>
  <si>
    <t>Fischler Matthias</t>
  </si>
  <si>
    <t>ma.fischler@tsn.at</t>
  </si>
  <si>
    <t>Sennereiweg 4</t>
  </si>
  <si>
    <t>70420</t>
  </si>
  <si>
    <t>6363</t>
  </si>
  <si>
    <t>Westendorf</t>
  </si>
  <si>
    <t>+436644394966</t>
  </si>
  <si>
    <t>direktion@ms-westendorf.tsn.at</t>
  </si>
  <si>
    <t>https://www.ms-westendorf.tsn.at</t>
  </si>
  <si>
    <t>750311</t>
  </si>
  <si>
    <t>705161</t>
  </si>
  <si>
    <t>VS Bad Häring</t>
  </si>
  <si>
    <t>a.ehrenstrasser@tsn.at</t>
  </si>
  <si>
    <t>Cesak Helga</t>
  </si>
  <si>
    <t>h.cesak@tsn.at</t>
  </si>
  <si>
    <t>Obere Dorfstraße 2</t>
  </si>
  <si>
    <t>70503</t>
  </si>
  <si>
    <t>6323</t>
  </si>
  <si>
    <t>Bad Häring</t>
  </si>
  <si>
    <t>+436769780627</t>
  </si>
  <si>
    <t>http://www.vs-badhaering.tsn.at</t>
  </si>
  <si>
    <t>750111</t>
  </si>
  <si>
    <t>705011</t>
  </si>
  <si>
    <t>VS Alpbach</t>
  </si>
  <si>
    <t>Neuhauser Anita</t>
  </si>
  <si>
    <t>anita.neuhauser@tsn.at</t>
  </si>
  <si>
    <t>Alpbach 250</t>
  </si>
  <si>
    <t>70501</t>
  </si>
  <si>
    <t>6236</t>
  </si>
  <si>
    <t>Alpbach</t>
  </si>
  <si>
    <t>http://www.vs-alpbach.tsn.at/</t>
  </si>
  <si>
    <t>750112</t>
  </si>
  <si>
    <t>705201</t>
  </si>
  <si>
    <t>VS Inneralpbach</t>
  </si>
  <si>
    <t>Moser Belinda</t>
  </si>
  <si>
    <t>be.moser@tsn.at</t>
  </si>
  <si>
    <t>Alpbach 364</t>
  </si>
  <si>
    <t>Alpbach/Inneralpbach</t>
  </si>
  <si>
    <t>750412</t>
  </si>
  <si>
    <t>705061</t>
  </si>
  <si>
    <t>VS Brandenberg</t>
  </si>
  <si>
    <t>Harich Karoline</t>
  </si>
  <si>
    <t>ka.harich@tsn.at</t>
  </si>
  <si>
    <t>Widmann Julia</t>
  </si>
  <si>
    <t>ju.widmann@tsn.at</t>
  </si>
  <si>
    <t>Brandenberg 20</t>
  </si>
  <si>
    <t>70504</t>
  </si>
  <si>
    <t>6234</t>
  </si>
  <si>
    <t>Brandenberg</t>
  </si>
  <si>
    <t>+436645318413</t>
  </si>
  <si>
    <t>http://www.vs-brandenberg.tsn.at/</t>
  </si>
  <si>
    <t>741811</t>
  </si>
  <si>
    <t>704251</t>
  </si>
  <si>
    <t>VS Schwendt</t>
  </si>
  <si>
    <t>a.jauk@tsn.at</t>
  </si>
  <si>
    <t>Dorf 2</t>
  </si>
  <si>
    <t>70418</t>
  </si>
  <si>
    <t>6385</t>
  </si>
  <si>
    <t>Schwendt</t>
  </si>
  <si>
    <t>0664 4611717</t>
  </si>
  <si>
    <t>http://www.vs-schwendt.tsn.at/</t>
  </si>
  <si>
    <t>750911</t>
  </si>
  <si>
    <t>705121</t>
  </si>
  <si>
    <t>VS Ellmau</t>
  </si>
  <si>
    <t>Exenberger Isolde</t>
  </si>
  <si>
    <t>i.exenberger@tsn.at</t>
  </si>
  <si>
    <t>Kirchplatz 13</t>
  </si>
  <si>
    <t>70509</t>
  </si>
  <si>
    <t>6352</t>
  </si>
  <si>
    <t>Ellmau</t>
  </si>
  <si>
    <t>http://www.vs-ellmau.tsn.at</t>
  </si>
  <si>
    <t>750621</t>
  </si>
  <si>
    <t>705012</t>
  </si>
  <si>
    <t>MS Brixlegg</t>
  </si>
  <si>
    <t>Wurm Rudolf</t>
  </si>
  <si>
    <t>r.wurm@tsn.at</t>
  </si>
  <si>
    <t>Hufler Michael</t>
  </si>
  <si>
    <t>m.hufler@tsn.at</t>
  </si>
  <si>
    <t>Römerstraße 18</t>
  </si>
  <si>
    <t>70506</t>
  </si>
  <si>
    <t>6230</t>
  </si>
  <si>
    <t>Brixlegg</t>
  </si>
  <si>
    <t>direktion@ms-brixlegg.tsn.at</t>
  </si>
  <si>
    <t>https://www.ms-brixlegg.tsn.at</t>
  </si>
  <si>
    <t>750641</t>
  </si>
  <si>
    <t>705074</t>
  </si>
  <si>
    <t>PTS Brixlegg</t>
  </si>
  <si>
    <t>Stix Christian</t>
  </si>
  <si>
    <t>c.stix@tsn.at</t>
  </si>
  <si>
    <t>Schguanin Anna Maria</t>
  </si>
  <si>
    <t>a.schguanin@tsn.at</t>
  </si>
  <si>
    <t>Römerstraße 18a</t>
  </si>
  <si>
    <t>http://www.pts-brixlegg.tsn.at</t>
  </si>
  <si>
    <t>750611</t>
  </si>
  <si>
    <t>705081</t>
  </si>
  <si>
    <t>VS Brixlegg</t>
  </si>
  <si>
    <t>Mittner-Dreossi Gerda</t>
  </si>
  <si>
    <t>g.mittner@tsn.at</t>
  </si>
  <si>
    <t>http://www.vs-brixlegg.tsn.at/</t>
  </si>
  <si>
    <t>750811</t>
  </si>
  <si>
    <t>705111</t>
  </si>
  <si>
    <t>VS Ebbs</t>
  </si>
  <si>
    <t>Leitner Andreas</t>
  </si>
  <si>
    <t>andi.leitner@tsn.at</t>
  </si>
  <si>
    <t>stefanie.griesser@tsn.at</t>
  </si>
  <si>
    <t>Wildbichler Straße 32</t>
  </si>
  <si>
    <t>70508</t>
  </si>
  <si>
    <t>6341</t>
  </si>
  <si>
    <t>Ebbs</t>
  </si>
  <si>
    <t>http://www.vs-ebbs.tsn.at</t>
  </si>
  <si>
    <t>750821</t>
  </si>
  <si>
    <t>705022</t>
  </si>
  <si>
    <t>MS Ebbs</t>
  </si>
  <si>
    <t>Angermaier Josef</t>
  </si>
  <si>
    <t>j.angermaier@tsn.at</t>
  </si>
  <si>
    <t>Wildbichler Straße 34</t>
  </si>
  <si>
    <t>+43 664 833 92 87</t>
  </si>
  <si>
    <t>https://www.ms-ebbs.tsn.at</t>
  </si>
  <si>
    <t>750521</t>
  </si>
  <si>
    <t>705152</t>
  </si>
  <si>
    <t>MS Breitenbach</t>
  </si>
  <si>
    <t>Krigovszky Andreas</t>
  </si>
  <si>
    <t>andreas.krigovszky@tsn.at</t>
  </si>
  <si>
    <t>Hirner Otto</t>
  </si>
  <si>
    <t>o.hirner@tsn.at</t>
  </si>
  <si>
    <t>Ausserdorf 16</t>
  </si>
  <si>
    <t>70505</t>
  </si>
  <si>
    <t>6252</t>
  </si>
  <si>
    <t>Breitenbach a. I.</t>
  </si>
  <si>
    <t>+436605263000</t>
  </si>
  <si>
    <t>direktion@ms-breitenbach.tsn.at</t>
  </si>
  <si>
    <t>https://www.ms-breitenbach.tsn.at</t>
  </si>
  <si>
    <t>750511</t>
  </si>
  <si>
    <t>705071</t>
  </si>
  <si>
    <t>VS Breitenbach a.I.</t>
  </si>
  <si>
    <t>Außerlechner Josef</t>
  </si>
  <si>
    <t>jo.ausserlechner@tsn.at</t>
  </si>
  <si>
    <t>Mussmann Romana</t>
  </si>
  <si>
    <t>romana.mussmann@tsn.at</t>
  </si>
  <si>
    <t>Dorf 93</t>
  </si>
  <si>
    <t>+43 680 1120838</t>
  </si>
  <si>
    <t>751011</t>
  </si>
  <si>
    <t>705131</t>
  </si>
  <si>
    <t>VS Erl</t>
  </si>
  <si>
    <t>Dorf 22</t>
  </si>
  <si>
    <t>70510</t>
  </si>
  <si>
    <t>6343</t>
  </si>
  <si>
    <t>Erl</t>
  </si>
  <si>
    <t>+43 5373 812550</t>
  </si>
  <si>
    <t>751512</t>
  </si>
  <si>
    <t>705451</t>
  </si>
  <si>
    <t>VS Unterlangkampfen</t>
  </si>
  <si>
    <t>ro.feiersinger@tsn.at</t>
  </si>
  <si>
    <t>Bürgerstraße 14</t>
  </si>
  <si>
    <t>70515</t>
  </si>
  <si>
    <t>6336</t>
  </si>
  <si>
    <t>Langkampfen</t>
  </si>
  <si>
    <t>http://www.vsunterlangkampfen.at/</t>
  </si>
  <si>
    <t>752011</t>
  </si>
  <si>
    <t>705351</t>
  </si>
  <si>
    <t>VS Radfeld</t>
  </si>
  <si>
    <t>Köck Thomas</t>
  </si>
  <si>
    <t>th.koeck@tsn.at</t>
  </si>
  <si>
    <t>Kreuzer Jessica</t>
  </si>
  <si>
    <t>je.kreuzer@tsn.at</t>
  </si>
  <si>
    <t>Kirchfeld 1</t>
  </si>
  <si>
    <t>70520</t>
  </si>
  <si>
    <t>6241</t>
  </si>
  <si>
    <t>Radfeld</t>
  </si>
  <si>
    <t>+436502219766</t>
  </si>
  <si>
    <t>http://www.vs-radfeld.tsn.at</t>
  </si>
  <si>
    <t>752121</t>
  </si>
  <si>
    <t>705102</t>
  </si>
  <si>
    <t>MS/Musik-MS Rattenberg</t>
  </si>
  <si>
    <t>e.krigovszky@tsn.at</t>
  </si>
  <si>
    <t>Haas Maria</t>
  </si>
  <si>
    <t>m.haas@tsn.at</t>
  </si>
  <si>
    <t>Klostergasse 63</t>
  </si>
  <si>
    <t>70521</t>
  </si>
  <si>
    <t>6240</t>
  </si>
  <si>
    <t>Rattenberg</t>
  </si>
  <si>
    <t>+43676 5560151</t>
  </si>
  <si>
    <t>direktion@ms-rattenberg.tsn.at</t>
  </si>
  <si>
    <t>http://ms-rb.at</t>
  </si>
  <si>
    <t>752221</t>
  </si>
  <si>
    <t>705142</t>
  </si>
  <si>
    <t>MS Reith</t>
  </si>
  <si>
    <t>Wegscheider Ingrid</t>
  </si>
  <si>
    <t>i.wegscheider@tsn.at</t>
  </si>
  <si>
    <t>Müller Eva</t>
  </si>
  <si>
    <t>evi.mueller@tsn.at</t>
  </si>
  <si>
    <t>Sonnbichl 11</t>
  </si>
  <si>
    <t>70522</t>
  </si>
  <si>
    <t>6235</t>
  </si>
  <si>
    <t>Reith i.A.</t>
  </si>
  <si>
    <t>direktion@ms-reith.tsn.at</t>
  </si>
  <si>
    <t>https://www.ms-reith.tsn.at</t>
  </si>
  <si>
    <t>752212</t>
  </si>
  <si>
    <t>705371</t>
  </si>
  <si>
    <t>VS Reith i.A.</t>
  </si>
  <si>
    <t>Moser Petra</t>
  </si>
  <si>
    <t>petra.moser@tsn.at</t>
  </si>
  <si>
    <t>Sonnbichl 12</t>
  </si>
  <si>
    <t>http://www.vs-reithia.tsn.at/</t>
  </si>
  <si>
    <t>751611</t>
  </si>
  <si>
    <t>705291</t>
  </si>
  <si>
    <t>VS Mariastein</t>
  </si>
  <si>
    <t>g.lengauer@tsn.at</t>
  </si>
  <si>
    <t>Meschenmoser Gertrud</t>
  </si>
  <si>
    <t>g.meschenmoser@tsn.at</t>
  </si>
  <si>
    <t>Mariastein 25</t>
  </si>
  <si>
    <t>70516</t>
  </si>
  <si>
    <t>6324</t>
  </si>
  <si>
    <t>Mariastein</t>
  </si>
  <si>
    <t>751711</t>
  </si>
  <si>
    <t>705301</t>
  </si>
  <si>
    <t>VS Münster</t>
  </si>
  <si>
    <t>Treichl-Perner Petra</t>
  </si>
  <si>
    <t>p.treichl-perner@tsn.at</t>
  </si>
  <si>
    <t>Maurer Karoline</t>
  </si>
  <si>
    <t>ka.maurer@tsn.at</t>
  </si>
  <si>
    <t>Dorf 86</t>
  </si>
  <si>
    <t>70517</t>
  </si>
  <si>
    <t>6232</t>
  </si>
  <si>
    <t>Münster</t>
  </si>
  <si>
    <t>+436645201197</t>
  </si>
  <si>
    <t>https://www.vs-muenster.at/</t>
  </si>
  <si>
    <t>752511</t>
  </si>
  <si>
    <t>705411</t>
  </si>
  <si>
    <t>VS Schwoich</t>
  </si>
  <si>
    <t>an.bichler@tsn.at</t>
  </si>
  <si>
    <t>Windhofer Gudrun</t>
  </si>
  <si>
    <t>g.windhofer@tsn.at</t>
  </si>
  <si>
    <t>70525</t>
  </si>
  <si>
    <t>6334</t>
  </si>
  <si>
    <t>Schwoich</t>
  </si>
  <si>
    <t>+436645626374</t>
  </si>
  <si>
    <t>http://www.vs-schwoich.tsn.at</t>
  </si>
  <si>
    <t>752311</t>
  </si>
  <si>
    <t>705151</t>
  </si>
  <si>
    <t>VS Rettenschöss</t>
  </si>
  <si>
    <t>Larch Hedwig</t>
  </si>
  <si>
    <t>hed.larch@tsn.at</t>
  </si>
  <si>
    <t>Huber Stephanie</t>
  </si>
  <si>
    <t>stephanie.huber@tsn.at</t>
  </si>
  <si>
    <t>Rettenschöss 66</t>
  </si>
  <si>
    <t>70523</t>
  </si>
  <si>
    <t>6347</t>
  </si>
  <si>
    <t>Rettenschöss</t>
  </si>
  <si>
    <t>069910533480</t>
  </si>
  <si>
    <t>http://www.vs-rettenschoess.tsn.at</t>
  </si>
  <si>
    <t>752714</t>
  </si>
  <si>
    <t>705461</t>
  </si>
  <si>
    <t>VS Vorderthiersee</t>
  </si>
  <si>
    <t>mar.juffinger@tsn.at</t>
  </si>
  <si>
    <t>Steiner Regina</t>
  </si>
  <si>
    <t>re.steiner@tsn.at</t>
  </si>
  <si>
    <t>Kirchdorf 32</t>
  </si>
  <si>
    <t>70527</t>
  </si>
  <si>
    <t>6335</t>
  </si>
  <si>
    <t>Vorderthiersee</t>
  </si>
  <si>
    <t>752411</t>
  </si>
  <si>
    <t>705401</t>
  </si>
  <si>
    <t>VS Scheffau a. W. K.</t>
  </si>
  <si>
    <t>s.ralser@tsn.at</t>
  </si>
  <si>
    <t>Micheler Christa</t>
  </si>
  <si>
    <t>c.micheler@tsn.at</t>
  </si>
  <si>
    <t>Dorf 41</t>
  </si>
  <si>
    <t>70524</t>
  </si>
  <si>
    <t>6351</t>
  </si>
  <si>
    <t>Scheffau a. W. K.</t>
  </si>
  <si>
    <t>+43 5358 858830</t>
  </si>
  <si>
    <t>06801223877</t>
  </si>
  <si>
    <t>http://www.vs-scheffau.tsn.at/</t>
  </si>
  <si>
    <t>752621</t>
  </si>
  <si>
    <t>705112</t>
  </si>
  <si>
    <t>MS Söll Scheffau</t>
  </si>
  <si>
    <t>Edinger Sabine</t>
  </si>
  <si>
    <t>s.edinger@tsn.at</t>
  </si>
  <si>
    <t>Gutternig Ulrike</t>
  </si>
  <si>
    <t>u.gutternig@tsn.at</t>
  </si>
  <si>
    <t>70526</t>
  </si>
  <si>
    <t>6306</t>
  </si>
  <si>
    <t>Söll</t>
  </si>
  <si>
    <t>06641666999</t>
  </si>
  <si>
    <t>direktion@ms-soell.tsn.at</t>
  </si>
  <si>
    <t>https://www.ms-soell.tsn.at</t>
  </si>
  <si>
    <t>752611</t>
  </si>
  <si>
    <t>705421</t>
  </si>
  <si>
    <t>VS Söll</t>
  </si>
  <si>
    <t>c.lidicky@tsn.at</t>
  </si>
  <si>
    <t>Hasslacher Brigitte</t>
  </si>
  <si>
    <t>b.hasslacher@tsn.at</t>
  </si>
  <si>
    <t>Dorf 34</t>
  </si>
  <si>
    <t>+43 699 11843295</t>
  </si>
  <si>
    <t>http://www.vs-soell.tsn.at</t>
  </si>
  <si>
    <t>752711</t>
  </si>
  <si>
    <t>705181</t>
  </si>
  <si>
    <t>VS Hinterthiersee</t>
  </si>
  <si>
    <t>Unterweger Sandra</t>
  </si>
  <si>
    <t>sa.unterweger@tsn.at</t>
  </si>
  <si>
    <t>Hinterthiersee 78</t>
  </si>
  <si>
    <t>Thiersee</t>
  </si>
  <si>
    <t>+43676/3114699</t>
  </si>
  <si>
    <t>752911</t>
  </si>
  <si>
    <t>705471</t>
  </si>
  <si>
    <t>VS Walchsee</t>
  </si>
  <si>
    <t>v.sturm@tsn.at</t>
  </si>
  <si>
    <t>Bretterklieber Elmar</t>
  </si>
  <si>
    <t>e.bretterklieber@tsn.at</t>
  </si>
  <si>
    <t>Hausbergstraße 15</t>
  </si>
  <si>
    <t>70529</t>
  </si>
  <si>
    <t>6344</t>
  </si>
  <si>
    <t>Walchsee</t>
  </si>
  <si>
    <t>+43 676 841640 890</t>
  </si>
  <si>
    <t>https://vs-walchsee.edupage.org/</t>
  </si>
  <si>
    <t>752712</t>
  </si>
  <si>
    <t>705281</t>
  </si>
  <si>
    <t>VS Landl - Thiersee</t>
  </si>
  <si>
    <t>p.unterlechner@tsn.at</t>
  </si>
  <si>
    <t>Werlberger Verena</t>
  </si>
  <si>
    <t>ver.werlberger@tsn.at</t>
  </si>
  <si>
    <t>Landl 52</t>
  </si>
  <si>
    <t>Thiersee / Landl</t>
  </si>
  <si>
    <t>751211</t>
  </si>
  <si>
    <t>705231</t>
  </si>
  <si>
    <t>VS Kramsach</t>
  </si>
  <si>
    <t>Kreuzer Michael</t>
  </si>
  <si>
    <t>mi.kreuzer@tsn.at</t>
  </si>
  <si>
    <t>Loinger Monika</t>
  </si>
  <si>
    <t>m.loinger@tsn.at</t>
  </si>
  <si>
    <t>Achenrain 40</t>
  </si>
  <si>
    <t>70512</t>
  </si>
  <si>
    <t>6233</t>
  </si>
  <si>
    <t>Kramsach</t>
  </si>
  <si>
    <t>751421</t>
  </si>
  <si>
    <t>705082</t>
  </si>
  <si>
    <t>MS Kundl</t>
  </si>
  <si>
    <t>Dr. Franz-Stumpf-Straße 16</t>
  </si>
  <si>
    <t>70514</t>
  </si>
  <si>
    <t>6250</t>
  </si>
  <si>
    <t>Kundl</t>
  </si>
  <si>
    <t>direktion@ms-kundl.tsn.at</t>
  </si>
  <si>
    <t>https://www.ms-kundl.tsn.at</t>
  </si>
  <si>
    <t>751351</t>
  </si>
  <si>
    <t>705025</t>
  </si>
  <si>
    <t>Rinnergschwentner Gerhard</t>
  </si>
  <si>
    <t>ge.rinnergschwentner@tsn.at</t>
  </si>
  <si>
    <t>Salurner Straße 22</t>
  </si>
  <si>
    <t>70513</t>
  </si>
  <si>
    <t>6330</t>
  </si>
  <si>
    <t>http://www.tfbs-kufstein.tsn.at</t>
  </si>
  <si>
    <t>751341</t>
  </si>
  <si>
    <t>705044</t>
  </si>
  <si>
    <t>PTS Kufstein</t>
  </si>
  <si>
    <t>Huter Andreas Thomas</t>
  </si>
  <si>
    <t>a.huter@tsn.at</t>
  </si>
  <si>
    <t>Kronthaler-Schwarzlmüller Anna</t>
  </si>
  <si>
    <t>a.kronthaler@tsn.at</t>
  </si>
  <si>
    <t>Fischergries 26</t>
  </si>
  <si>
    <t>06509774402</t>
  </si>
  <si>
    <t>http://www.pts-kufstein.tsn.at/</t>
  </si>
  <si>
    <t>751321</t>
  </si>
  <si>
    <t>705042</t>
  </si>
  <si>
    <t>MS 1 Kufstein</t>
  </si>
  <si>
    <t>r.ritzer@tsn.at</t>
  </si>
  <si>
    <t>Mraz Alexander</t>
  </si>
  <si>
    <t>a.mraz@tsn.at</t>
  </si>
  <si>
    <t>Fischergries 30</t>
  </si>
  <si>
    <t>+436764140403</t>
  </si>
  <si>
    <t>direktion@ms1-kufstein.tsn.at</t>
  </si>
  <si>
    <t>https://www.ms1-kufstein.tsn.at</t>
  </si>
  <si>
    <t>751322</t>
  </si>
  <si>
    <t>705052</t>
  </si>
  <si>
    <t>Thaler Claudia</t>
  </si>
  <si>
    <t>c.thaler@tsn.at</t>
  </si>
  <si>
    <t>Fischergries 32</t>
  </si>
  <si>
    <t>https://www.ms2-kufstein.tsn.at</t>
  </si>
  <si>
    <t>751311</t>
  </si>
  <si>
    <t>705261</t>
  </si>
  <si>
    <t>VS Kufstein/Sparchen</t>
  </si>
  <si>
    <t>Gramshammer-Posch Ursula</t>
  </si>
  <si>
    <t>u.gramshammer@tsn.at</t>
  </si>
  <si>
    <t>Dillersberger Sarah</t>
  </si>
  <si>
    <t>s.dillersberger@tsn.at</t>
  </si>
  <si>
    <t>Sterzinger Straße 5</t>
  </si>
  <si>
    <t>http://www.vs-kufsteinsparchen.tsn.at/</t>
  </si>
  <si>
    <t>751331</t>
  </si>
  <si>
    <t>705023</t>
  </si>
  <si>
    <t>Hans Henzinger Schule</t>
  </si>
  <si>
    <t>r.saugspier@tsn.at</t>
  </si>
  <si>
    <t>Herz Barbara</t>
  </si>
  <si>
    <t>b.herz@tsn.at</t>
  </si>
  <si>
    <t>Josef Egger-Straße 2</t>
  </si>
  <si>
    <t>http://www.hans-henzinger-schule.tsn.at</t>
  </si>
  <si>
    <t>751112</t>
  </si>
  <si>
    <t>705211</t>
  </si>
  <si>
    <t>VS Kirchbichl</t>
  </si>
  <si>
    <t>Avena-Zwicknagl Kathrin</t>
  </si>
  <si>
    <t>k.zwicknagl@tsn.at</t>
  </si>
  <si>
    <t>Sebastian Frisch Straße 15</t>
  </si>
  <si>
    <t>70511</t>
  </si>
  <si>
    <t>6322</t>
  </si>
  <si>
    <t>Kirchbichl</t>
  </si>
  <si>
    <t>0650 468 36 34</t>
  </si>
  <si>
    <t>http://www.vs-kirchbichl.tsn.at</t>
  </si>
  <si>
    <t>751122</t>
  </si>
  <si>
    <t>705132</t>
  </si>
  <si>
    <t>MS Kirchbichl</t>
  </si>
  <si>
    <t>Moser Christoph</t>
  </si>
  <si>
    <t>ch.moser@tsn.at</t>
  </si>
  <si>
    <t>Ulricusstraße 20</t>
  </si>
  <si>
    <t>direktion@ms-kirchbichl.tsn.at</t>
  </si>
  <si>
    <t>https://www.ms-kirchbichl.tsn.at</t>
  </si>
  <si>
    <t>751312</t>
  </si>
  <si>
    <t>705241</t>
  </si>
  <si>
    <t>VS Kufstein/Stadt</t>
  </si>
  <si>
    <t>Sieberer-Nagler Katharina</t>
  </si>
  <si>
    <t>k.sieberer-nagler@tsn.at</t>
  </si>
  <si>
    <t>Reiter Bettina</t>
  </si>
  <si>
    <t>b.reiter@tsn.at</t>
  </si>
  <si>
    <t>Kinkstraße 3</t>
  </si>
  <si>
    <t>06765304864</t>
  </si>
  <si>
    <t>http://www.vs-kufsteinstadt.tsn.at</t>
  </si>
  <si>
    <t>751313</t>
  </si>
  <si>
    <t>705251</t>
  </si>
  <si>
    <t>VS Kufstein/Zell</t>
  </si>
  <si>
    <t>Langkampfner Straße 23</t>
  </si>
  <si>
    <t>Kufstein / Zell</t>
  </si>
  <si>
    <t>http://www.vs-kufsteinzell.tsn.at/</t>
  </si>
  <si>
    <t>751261</t>
  </si>
  <si>
    <t>705015</t>
  </si>
  <si>
    <t>TFBS Glastechnik</t>
  </si>
  <si>
    <t>Mariatal 2</t>
  </si>
  <si>
    <t>http://www.glasfachschule.ac.at/</t>
  </si>
  <si>
    <t>751111</t>
  </si>
  <si>
    <t>705091</t>
  </si>
  <si>
    <t>VS Bruckhäusl Kirchbichl</t>
  </si>
  <si>
    <t>g.krigovszky@tsn.at</t>
  </si>
  <si>
    <t>Holzmann Maria</t>
  </si>
  <si>
    <t>m.mosser@tsn.at</t>
  </si>
  <si>
    <t>Lofererstraße 107</t>
  </si>
  <si>
    <t>Kirchbichl / Bruckhäusl</t>
  </si>
  <si>
    <t>06502659255</t>
  </si>
  <si>
    <t>760111</t>
  </si>
  <si>
    <t>706011</t>
  </si>
  <si>
    <t>VS Fendels</t>
  </si>
  <si>
    <t>Fendels 68</t>
  </si>
  <si>
    <t>70602</t>
  </si>
  <si>
    <t>6528</t>
  </si>
  <si>
    <t>Fendels</t>
  </si>
  <si>
    <t>+43 5472 20729</t>
  </si>
  <si>
    <t>+43676846909540</t>
  </si>
  <si>
    <t>http://www.vs-fendels.tsn.at</t>
  </si>
  <si>
    <t>760411</t>
  </si>
  <si>
    <t>706101</t>
  </si>
  <si>
    <t>VS Flirsch</t>
  </si>
  <si>
    <t>chr.zangerl@tsn.at</t>
  </si>
  <si>
    <t>Keim Heinrich</t>
  </si>
  <si>
    <t>h.keim@tsn.at</t>
  </si>
  <si>
    <t>Flirsch 202</t>
  </si>
  <si>
    <t>70605</t>
  </si>
  <si>
    <t>6572</t>
  </si>
  <si>
    <t>Flirsch</t>
  </si>
  <si>
    <t>0676 6062316</t>
  </si>
  <si>
    <t>http://www.vs-flirsch.tsn.at</t>
  </si>
  <si>
    <t>760211</t>
  </si>
  <si>
    <t>706021</t>
  </si>
  <si>
    <t>VS Fiss</t>
  </si>
  <si>
    <t>Kathrein Christiana</t>
  </si>
  <si>
    <t>ch.kathrein@tsn.at</t>
  </si>
  <si>
    <t>Birlmair Elisabeth</t>
  </si>
  <si>
    <t>e.birlmair@tsn.at</t>
  </si>
  <si>
    <t>Puintweg 5</t>
  </si>
  <si>
    <t>70603</t>
  </si>
  <si>
    <t>6533</t>
  </si>
  <si>
    <t>Fiss</t>
  </si>
  <si>
    <t>06508083638</t>
  </si>
  <si>
    <t>http://www.vs-fiss.tsn.at</t>
  </si>
  <si>
    <t>760511</t>
  </si>
  <si>
    <t>706111</t>
  </si>
  <si>
    <t>VS Galtür</t>
  </si>
  <si>
    <t>Kurz Angelika</t>
  </si>
  <si>
    <t>an.kurz@tsn.at</t>
  </si>
  <si>
    <t>Matt Sabrina</t>
  </si>
  <si>
    <t>sa.matt@tsn.at</t>
  </si>
  <si>
    <t>Galtür 33</t>
  </si>
  <si>
    <t>70606</t>
  </si>
  <si>
    <t>6563</t>
  </si>
  <si>
    <t>Galtür</t>
  </si>
  <si>
    <t>06606560001</t>
  </si>
  <si>
    <t>753021</t>
  </si>
  <si>
    <t>705122</t>
  </si>
  <si>
    <t>MMS Wildschönau</t>
  </si>
  <si>
    <t>p.schneeberger@tsn.at</t>
  </si>
  <si>
    <t>Gassner Claudia</t>
  </si>
  <si>
    <t>c.gassner@tsn.at</t>
  </si>
  <si>
    <t>Kirchen, Oberau 335</t>
  </si>
  <si>
    <t>70530</t>
  </si>
  <si>
    <t>6311</t>
  </si>
  <si>
    <t>Wildschönau</t>
  </si>
  <si>
    <t>+436604950885</t>
  </si>
  <si>
    <t>direktion@mms-wildschoenau.tsn.at</t>
  </si>
  <si>
    <t>http://www.mms-wildschoenau.tsn.at/</t>
  </si>
  <si>
    <t>753011</t>
  </si>
  <si>
    <t>705041</t>
  </si>
  <si>
    <t>VS Auffach Wildschönau</t>
  </si>
  <si>
    <t>Innerwinkler Kathrin</t>
  </si>
  <si>
    <t>k.niedermuehlbich@tsn.at</t>
  </si>
  <si>
    <t>Dorf, Auffach 173</t>
  </si>
  <si>
    <t>6313</t>
  </si>
  <si>
    <t>Wildschönau-Auffach</t>
  </si>
  <si>
    <t>0676 5518379</t>
  </si>
  <si>
    <t>http://www.vs-auffach.tsn.at</t>
  </si>
  <si>
    <t>760313</t>
  </si>
  <si>
    <t>706051</t>
  </si>
  <si>
    <t>VS Hochgallmigg Fließ</t>
  </si>
  <si>
    <t>c.klomberg@tsn.at</t>
  </si>
  <si>
    <t>Hochgallmigg 108</t>
  </si>
  <si>
    <t>70604</t>
  </si>
  <si>
    <t>6500</t>
  </si>
  <si>
    <t>+436507508008</t>
  </si>
  <si>
    <t>http://www.vs-hochgallmigg.tsn.at</t>
  </si>
  <si>
    <t>753014</t>
  </si>
  <si>
    <t>705431</t>
  </si>
  <si>
    <t>VS Thierbach Wildschönau</t>
  </si>
  <si>
    <t>Dorf, Thierbach 22</t>
  </si>
  <si>
    <t>760314</t>
  </si>
  <si>
    <t>706581</t>
  </si>
  <si>
    <t>VS Niedergallmigg Fließ</t>
  </si>
  <si>
    <t>Niedergallmigg 29</t>
  </si>
  <si>
    <t>6521</t>
  </si>
  <si>
    <t>Fließ / Niedergallmigg</t>
  </si>
  <si>
    <t>http://www.vs-niedergallmigg.tsn.at/</t>
  </si>
  <si>
    <t>760317</t>
  </si>
  <si>
    <t>706091</t>
  </si>
  <si>
    <t>VS Urgen- Fließ</t>
  </si>
  <si>
    <t>ch.sprenger@tsn.at</t>
  </si>
  <si>
    <t>Tilg-Webhofer Regina</t>
  </si>
  <si>
    <t>r.tilg-webhofer@tsn.at</t>
  </si>
  <si>
    <t>Urgen 62</t>
  </si>
  <si>
    <t>Landeck/Fließ</t>
  </si>
  <si>
    <t>06503418056</t>
  </si>
  <si>
    <t>760315</t>
  </si>
  <si>
    <t>706071</t>
  </si>
  <si>
    <t>VS Piller - Fließ</t>
  </si>
  <si>
    <t>r.erhart@tsn.at</t>
  </si>
  <si>
    <t>Piller 49</t>
  </si>
  <si>
    <t>6473</t>
  </si>
  <si>
    <t>Fließ / Piller</t>
  </si>
  <si>
    <t>0664 / 39 27 050</t>
  </si>
  <si>
    <t>753012</t>
  </si>
  <si>
    <t>705311</t>
  </si>
  <si>
    <t>VS Niederau Wildschönau</t>
  </si>
  <si>
    <t>Lang Doris</t>
  </si>
  <si>
    <t>doris.lang@tsn.at</t>
  </si>
  <si>
    <t>Schoner Theresia</t>
  </si>
  <si>
    <t>t.schoner@tsn.at</t>
  </si>
  <si>
    <t>Wildschönauerstraße, Niederau 100</t>
  </si>
  <si>
    <t>6314</t>
  </si>
  <si>
    <t>Wildschönau-Niederau</t>
  </si>
  <si>
    <t>+436601831178</t>
  </si>
  <si>
    <t>753122</t>
  </si>
  <si>
    <t>705072</t>
  </si>
  <si>
    <t>MS 2 Wörgl</t>
  </si>
  <si>
    <t>Haun Kathrin</t>
  </si>
  <si>
    <t>k.haun@tsn.at</t>
  </si>
  <si>
    <t>Mayr Gwen</t>
  </si>
  <si>
    <t>gw.mayr@tsn.at</t>
  </si>
  <si>
    <t>Dr. Franz Stumpf-Straße 2</t>
  </si>
  <si>
    <t>70531</t>
  </si>
  <si>
    <t>6300</t>
  </si>
  <si>
    <t>Wörgl</t>
  </si>
  <si>
    <t>+43 50 6300 5500</t>
  </si>
  <si>
    <t>direktion@ms2-woergl.tsn.at</t>
  </si>
  <si>
    <t>http://www.mittelschule2.at/</t>
  </si>
  <si>
    <t>753121</t>
  </si>
  <si>
    <t>705062</t>
  </si>
  <si>
    <t>MS 1 Wörgl</t>
  </si>
  <si>
    <t>Schneider Gottfried</t>
  </si>
  <si>
    <t>g.schneider@tsn.at</t>
  </si>
  <si>
    <t>Hohlrieder Michael</t>
  </si>
  <si>
    <t>hohlrieder@tsn.at</t>
  </si>
  <si>
    <t>Dr. Franz Stumpf-Straße 4</t>
  </si>
  <si>
    <t>+43 50 6300 5400</t>
  </si>
  <si>
    <t>direktion@ms1-woergl.tsn.at</t>
  </si>
  <si>
    <t>http://www.mittelschule1.at/</t>
  </si>
  <si>
    <t>753112</t>
  </si>
  <si>
    <t>705491</t>
  </si>
  <si>
    <t>VS Wörgl II</t>
  </si>
  <si>
    <t>Göhly Claudia</t>
  </si>
  <si>
    <t>c.goehly@tsn.at</t>
  </si>
  <si>
    <t>Troger Friedrich</t>
  </si>
  <si>
    <t>f.troger@tsn.at</t>
  </si>
  <si>
    <t>Michael Unterguggenberger-Straße 6</t>
  </si>
  <si>
    <t>+43 506300 5100</t>
  </si>
  <si>
    <t>http://www.vs2woergl.com</t>
  </si>
  <si>
    <t>753111</t>
  </si>
  <si>
    <t>705481</t>
  </si>
  <si>
    <t>VS Wörgl I</t>
  </si>
  <si>
    <t>re.angerer@tsn.at</t>
  </si>
  <si>
    <t>Autengruber Bettina</t>
  </si>
  <si>
    <t>b.autengruber@tsn.at</t>
  </si>
  <si>
    <t>+43 050 6300 5000</t>
  </si>
  <si>
    <t>http://www.vs-woergl1.tsn.at</t>
  </si>
  <si>
    <t>760312</t>
  </si>
  <si>
    <t>706031</t>
  </si>
  <si>
    <t>VS Fließ</t>
  </si>
  <si>
    <t>Hechenblaickner Karin</t>
  </si>
  <si>
    <t>ka.hechenblaickner@tsn.at</t>
  </si>
  <si>
    <t>Dorf 181</t>
  </si>
  <si>
    <t>Fließ</t>
  </si>
  <si>
    <t>0650 7508008</t>
  </si>
  <si>
    <t>http://www.vs-fliess.tsn.at/</t>
  </si>
  <si>
    <t>760321</t>
  </si>
  <si>
    <t>706092</t>
  </si>
  <si>
    <t>MS Fliess</t>
  </si>
  <si>
    <t>Wackernell Herbert</t>
  </si>
  <si>
    <t>h.wackernell@tsn.at</t>
  </si>
  <si>
    <t>Kiechler Christian</t>
  </si>
  <si>
    <t>ch.kiechler@tsn.at</t>
  </si>
  <si>
    <t>Fliess</t>
  </si>
  <si>
    <t>+43 650 6521078</t>
  </si>
  <si>
    <t>direktion@ms-fliess.tsn.at</t>
  </si>
  <si>
    <t>https://www.ms-fliess.tsn.at</t>
  </si>
  <si>
    <t>760311</t>
  </si>
  <si>
    <t>706041</t>
  </si>
  <si>
    <t>VS Eichholz - Fließ</t>
  </si>
  <si>
    <t>Eichholz 335</t>
  </si>
  <si>
    <t>Fließ / Eichholz</t>
  </si>
  <si>
    <t>+43 5449 53 22 12</t>
  </si>
  <si>
    <t>http://www.vs-eichholz.tsn.at</t>
  </si>
  <si>
    <t>741212</t>
  </si>
  <si>
    <t>704191</t>
  </si>
  <si>
    <t>VS Bichlach-Kössen</t>
  </si>
  <si>
    <t>Walder-Moosmann Christine</t>
  </si>
  <si>
    <t>ch.walder-moosmann@tsn.at</t>
  </si>
  <si>
    <t>Bichlach 25</t>
  </si>
  <si>
    <t>70412</t>
  </si>
  <si>
    <t>6345</t>
  </si>
  <si>
    <t>Kössen / Bichlach</t>
  </si>
  <si>
    <t>06507840596</t>
  </si>
  <si>
    <t>741111</t>
  </si>
  <si>
    <t>704161</t>
  </si>
  <si>
    <t>VS Kitzbühel</t>
  </si>
  <si>
    <t>b.jenewein@tsn.at</t>
  </si>
  <si>
    <t>Aschaber Heinz</t>
  </si>
  <si>
    <t>h.aschaber@tsn.at</t>
  </si>
  <si>
    <t>70411</t>
  </si>
  <si>
    <t>0676-83621489</t>
  </si>
  <si>
    <t>http://www.vs-kitzbuehel.tsn.at</t>
  </si>
  <si>
    <t>741211</t>
  </si>
  <si>
    <t>704181</t>
  </si>
  <si>
    <t>VS Kössen</t>
  </si>
  <si>
    <t>st.wieser@tsn.at</t>
  </si>
  <si>
    <t>Schermer Waltraud</t>
  </si>
  <si>
    <t>w.schermer@tsn.at</t>
  </si>
  <si>
    <t>Dorf 19</t>
  </si>
  <si>
    <t>Kössen</t>
  </si>
  <si>
    <t>+436641684540</t>
  </si>
  <si>
    <t>http://www.vs-koessen.tsn.at</t>
  </si>
  <si>
    <t>741221</t>
  </si>
  <si>
    <t>704062</t>
  </si>
  <si>
    <t>MS/PTS Kössen</t>
  </si>
  <si>
    <t>ch.hundegger@tsn.at</t>
  </si>
  <si>
    <t>Loidfelder Andreas</t>
  </si>
  <si>
    <t>a.loidfelder@tsn.at</t>
  </si>
  <si>
    <t>direktion@ms-koessen.tsn.at</t>
  </si>
  <si>
    <t>https://www.ms-koessen.tsn.at</t>
  </si>
  <si>
    <t>741121</t>
  </si>
  <si>
    <t>704042</t>
  </si>
  <si>
    <t>MS/Sport-MS Kitzbühel</t>
  </si>
  <si>
    <t>ang.trenkwalder@tsn.at</t>
  </si>
  <si>
    <t>Hofer Philipp</t>
  </si>
  <si>
    <t>p.hofer@tsn.at</t>
  </si>
  <si>
    <t>Traunsteinerweg 13</t>
  </si>
  <si>
    <t>0660 4760564</t>
  </si>
  <si>
    <t>direktion@ms-kitzbuehel.tsn.at</t>
  </si>
  <si>
    <t>https://www.ms-kitzbuehel.tsn.at</t>
  </si>
  <si>
    <t>741151</t>
  </si>
  <si>
    <t>704015</t>
  </si>
  <si>
    <t>Jong-Bauhofer Maria Theresia</t>
  </si>
  <si>
    <t>m.jong@tsn.at</t>
  </si>
  <si>
    <t>Wagnerstraße 14</t>
  </si>
  <si>
    <t>http://www.tfbs-kitzbuehel.tsn.at</t>
  </si>
  <si>
    <t>762511</t>
  </si>
  <si>
    <t>706481</t>
  </si>
  <si>
    <t>VS Stanz bei Landeck</t>
  </si>
  <si>
    <t>Kaufmann Egon</t>
  </si>
  <si>
    <t>e.kaufmann@tsn.at</t>
  </si>
  <si>
    <t>Stanz bei Landeck 88</t>
  </si>
  <si>
    <t>70626</t>
  </si>
  <si>
    <t>Stanz</t>
  </si>
  <si>
    <t>066473523701</t>
  </si>
  <si>
    <t>http://www.vs-stanz.tsn.at</t>
  </si>
  <si>
    <t>762611</t>
  </si>
  <si>
    <t>706491</t>
  </si>
  <si>
    <t>VS Strengen</t>
  </si>
  <si>
    <t>ra.pinzger@tsn.at</t>
  </si>
  <si>
    <t>Kregar Christina</t>
  </si>
  <si>
    <t>ch.salhofer@tsn.at</t>
  </si>
  <si>
    <t>Dorf 14</t>
  </si>
  <si>
    <t>70627</t>
  </si>
  <si>
    <t>6571</t>
  </si>
  <si>
    <t>Strengen</t>
  </si>
  <si>
    <t>+436502905730</t>
  </si>
  <si>
    <t>http://www.vs-strengen.tsn.at</t>
  </si>
  <si>
    <t>761721</t>
  </si>
  <si>
    <t>706082</t>
  </si>
  <si>
    <t>MS Vorderes Stanzertal</t>
  </si>
  <si>
    <t>Juen Thomas</t>
  </si>
  <si>
    <t>t.juen@tsn.at</t>
  </si>
  <si>
    <t>Zangerl Doris</t>
  </si>
  <si>
    <t>d.zangerl@tsn.at</t>
  </si>
  <si>
    <t>Pians 9</t>
  </si>
  <si>
    <t>70618</t>
  </si>
  <si>
    <t>6551</t>
  </si>
  <si>
    <t>Pians</t>
  </si>
  <si>
    <t>+436608138281</t>
  </si>
  <si>
    <t>direktion@ms-vorderes-stanzertal.tsn.at</t>
  </si>
  <si>
    <t>https://www.ms-vorderes-stanzertal.tsn.at</t>
  </si>
  <si>
    <t>762212</t>
  </si>
  <si>
    <t>706441</t>
  </si>
  <si>
    <t>VS See</t>
  </si>
  <si>
    <t>b.eiterer@tsn.at</t>
  </si>
  <si>
    <t>Juen Stefan</t>
  </si>
  <si>
    <t>st.juen@tsn.at</t>
  </si>
  <si>
    <t>Kirchstraße 11</t>
  </si>
  <si>
    <t>70623</t>
  </si>
  <si>
    <t>6553</t>
  </si>
  <si>
    <t>See</t>
  </si>
  <si>
    <t>06506826815</t>
  </si>
  <si>
    <t>http://www.vs-see.tsn.at/</t>
  </si>
  <si>
    <t>761711</t>
  </si>
  <si>
    <t>706381</t>
  </si>
  <si>
    <t>VS Pians</t>
  </si>
  <si>
    <t>chr.gabl@tsn.at</t>
  </si>
  <si>
    <t>Vogt Andreas</t>
  </si>
  <si>
    <t>a.vogt@tsn.at</t>
  </si>
  <si>
    <t>Pians 87</t>
  </si>
  <si>
    <t>http://www.vs-pians.tsn.at/</t>
  </si>
  <si>
    <t>762021</t>
  </si>
  <si>
    <t>706032</t>
  </si>
  <si>
    <t>MS St. Anton a. A.</t>
  </si>
  <si>
    <t>Neumann Eva-Maria</t>
  </si>
  <si>
    <t>eva.neumann@tsn.at</t>
  </si>
  <si>
    <t>Auweg 5</t>
  </si>
  <si>
    <t>70621</t>
  </si>
  <si>
    <t>6580</t>
  </si>
  <si>
    <t>St. Anton a. A.</t>
  </si>
  <si>
    <t>0650 5803353</t>
  </si>
  <si>
    <t>direktion@ms-stanton.tsn.at</t>
  </si>
  <si>
    <t>https://www.ms-stanton.tsn.at</t>
  </si>
  <si>
    <t>762712</t>
  </si>
  <si>
    <t>706501</t>
  </si>
  <si>
    <t>VS Tobadill</t>
  </si>
  <si>
    <t>Höfen 38</t>
  </si>
  <si>
    <t>70628</t>
  </si>
  <si>
    <t>6552</t>
  </si>
  <si>
    <t>Tobadill</t>
  </si>
  <si>
    <t>http://www.vs-tobadill.tsn.at</t>
  </si>
  <si>
    <t>761811</t>
  </si>
  <si>
    <t>706391</t>
  </si>
  <si>
    <t>VS Prutz</t>
  </si>
  <si>
    <t>Plangger Simone</t>
  </si>
  <si>
    <t>si.plangger@tsn.at</t>
  </si>
  <si>
    <t>Kugelgasse 1</t>
  </si>
  <si>
    <t>70619</t>
  </si>
  <si>
    <t>6522</t>
  </si>
  <si>
    <t>Prutz</t>
  </si>
  <si>
    <t>http://www.vs-prutz.tsn.at</t>
  </si>
  <si>
    <t>762012</t>
  </si>
  <si>
    <t>706421</t>
  </si>
  <si>
    <t>VS St. Jakob a.A.</t>
  </si>
  <si>
    <t>Jörg Bianka</t>
  </si>
  <si>
    <t>b.joerg@tsn.at</t>
  </si>
  <si>
    <t>Raggl Ingrid</t>
  </si>
  <si>
    <t>i.raggl@tsn.at</t>
  </si>
  <si>
    <t>St. Jakober Dorfstraße 100</t>
  </si>
  <si>
    <t>St. Anton a.A./St. Jakob</t>
  </si>
  <si>
    <t>+4366475083200</t>
  </si>
  <si>
    <t>http://www.vs-st-jakob-arlberg.tsn.at</t>
  </si>
  <si>
    <t>762311</t>
  </si>
  <si>
    <t>706461</t>
  </si>
  <si>
    <t>VS Serfaus</t>
  </si>
  <si>
    <t>Niederbacher Patric</t>
  </si>
  <si>
    <t>pa.niederbacher@tsn.at</t>
  </si>
  <si>
    <t>Rietzler-Pale Monika</t>
  </si>
  <si>
    <t>m.rietzler-pale@tsn.at</t>
  </si>
  <si>
    <t>Dorfbahnstraße 30</t>
  </si>
  <si>
    <t>70624</t>
  </si>
  <si>
    <t>6534</t>
  </si>
  <si>
    <t>Serfaus</t>
  </si>
  <si>
    <t>+43 6763581073</t>
  </si>
  <si>
    <t>http://www.vs-serfaus.tsn.at/</t>
  </si>
  <si>
    <t>761614</t>
  </si>
  <si>
    <t>706351</t>
  </si>
  <si>
    <t>VS Pfunds</t>
  </si>
  <si>
    <t>e.klingenschmid@tsn.at</t>
  </si>
  <si>
    <t>Gaim Eva-Maria</t>
  </si>
  <si>
    <t>ev.gaim@tsn.at</t>
  </si>
  <si>
    <t>Stuben 253</t>
  </si>
  <si>
    <t>70617</t>
  </si>
  <si>
    <t>6542</t>
  </si>
  <si>
    <t>Pfunds</t>
  </si>
  <si>
    <t>+43 664 7345 3136</t>
  </si>
  <si>
    <t>http://www.vs-pfunds.tsn.at</t>
  </si>
  <si>
    <t>761621</t>
  </si>
  <si>
    <t>706042</t>
  </si>
  <si>
    <t>MS Pfunds</t>
  </si>
  <si>
    <t>Stuben 264</t>
  </si>
  <si>
    <t>direktion@ms-pfunds.tsn.at</t>
  </si>
  <si>
    <t>https://www.ms-pfunds.tsn.at</t>
  </si>
  <si>
    <t>762111</t>
  </si>
  <si>
    <t>706431</t>
  </si>
  <si>
    <t>VS Schönwies</t>
  </si>
  <si>
    <t>Vöhl Peter</t>
  </si>
  <si>
    <t>p.voehl@tsn.at</t>
  </si>
  <si>
    <t>Juen Felix</t>
  </si>
  <si>
    <t>fe.juen@tsn.at</t>
  </si>
  <si>
    <t>Oberhäuser 2</t>
  </si>
  <si>
    <t>70622</t>
  </si>
  <si>
    <t>6491</t>
  </si>
  <si>
    <t>Schönwies</t>
  </si>
  <si>
    <t>+43676846909666</t>
  </si>
  <si>
    <t>http://www.vs-schoenwies.tsn.at</t>
  </si>
  <si>
    <t>761911</t>
  </si>
  <si>
    <t>706401</t>
  </si>
  <si>
    <t>VS Ried i.O.</t>
  </si>
  <si>
    <t>karglb@tsn.at</t>
  </si>
  <si>
    <t>Kogler Christian</t>
  </si>
  <si>
    <t>c.kogler@tsn.at</t>
  </si>
  <si>
    <t>Ried i.O. 137</t>
  </si>
  <si>
    <t>70620</t>
  </si>
  <si>
    <t>6531</t>
  </si>
  <si>
    <t>Ried i.O.</t>
  </si>
  <si>
    <t>00436642052212</t>
  </si>
  <si>
    <t>761821</t>
  </si>
  <si>
    <t>706022</t>
  </si>
  <si>
    <t>Thöni Daniel</t>
  </si>
  <si>
    <t>d.thoeni@tsn.at</t>
  </si>
  <si>
    <t>Hainz Evelyn</t>
  </si>
  <si>
    <t>ev.hainz@tsn.at</t>
  </si>
  <si>
    <t>Ried i.O. 170</t>
  </si>
  <si>
    <t>Ried im Oberinntal</t>
  </si>
  <si>
    <t>+436643244226</t>
  </si>
  <si>
    <t>https://www.ms-prutz.tsn.at</t>
  </si>
  <si>
    <t>761841</t>
  </si>
  <si>
    <t>706024</t>
  </si>
  <si>
    <t>PTS Prutz</t>
  </si>
  <si>
    <t>Tamerl Johanna</t>
  </si>
  <si>
    <t>j.tamerl@tsn.at</t>
  </si>
  <si>
    <t>Patsch Helmut</t>
  </si>
  <si>
    <t>he.patsch@tsn.at</t>
  </si>
  <si>
    <t>+436764000197</t>
  </si>
  <si>
    <t>http://www.pts-prutz.tsn.at</t>
  </si>
  <si>
    <t>790411</t>
  </si>
  <si>
    <t>707051</t>
  </si>
  <si>
    <t>VS Assling</t>
  </si>
  <si>
    <t>m.sorko@tsn.at</t>
  </si>
  <si>
    <t>Maurer Marlis</t>
  </si>
  <si>
    <t>marlis.maurer@tsn.at</t>
  </si>
  <si>
    <t>Unterassling 29</t>
  </si>
  <si>
    <t>70705</t>
  </si>
  <si>
    <t>9911</t>
  </si>
  <si>
    <t>Assling</t>
  </si>
  <si>
    <t>+43 4855 820931</t>
  </si>
  <si>
    <t>06502430484</t>
  </si>
  <si>
    <t>790711</t>
  </si>
  <si>
    <t>707141</t>
  </si>
  <si>
    <t>VS Grafendorf - Gaimberg</t>
  </si>
  <si>
    <t>Thor-Frank Maria</t>
  </si>
  <si>
    <t>m.frank@tsn.at</t>
  </si>
  <si>
    <t>Holzer Elisabeth</t>
  </si>
  <si>
    <t>el.holzer@tsn.at</t>
  </si>
  <si>
    <t>Grafendorf 44</t>
  </si>
  <si>
    <t>70708</t>
  </si>
  <si>
    <t>9905</t>
  </si>
  <si>
    <t>Gaimberg</t>
  </si>
  <si>
    <t>+43 4852 62262 20</t>
  </si>
  <si>
    <t>791211</t>
  </si>
  <si>
    <t>707231</t>
  </si>
  <si>
    <t>Bildungszentrum Kals</t>
  </si>
  <si>
    <t>Troger Michaela</t>
  </si>
  <si>
    <t>michaela.troger@tsn.at</t>
  </si>
  <si>
    <t>Ködnitz 49</t>
  </si>
  <si>
    <t>70712</t>
  </si>
  <si>
    <t>9981</t>
  </si>
  <si>
    <t>Kals a. Gr.</t>
  </si>
  <si>
    <t>direktion@bz-kals.tsn.at</t>
  </si>
  <si>
    <t>http://www.bz-kals.tsn.at</t>
  </si>
  <si>
    <t>790121</t>
  </si>
  <si>
    <t>707012</t>
  </si>
  <si>
    <t>MS Abfaltersbach</t>
  </si>
  <si>
    <t>Bürgler Martin</t>
  </si>
  <si>
    <t>mar.buergler@tsn.at</t>
  </si>
  <si>
    <t>alex2.fuchs@tsn.at</t>
  </si>
  <si>
    <t>Abfaltersbach 92</t>
  </si>
  <si>
    <t>70701</t>
  </si>
  <si>
    <t>9913</t>
  </si>
  <si>
    <t>Abfaltersbach</t>
  </si>
  <si>
    <t>0664/4026999</t>
  </si>
  <si>
    <t>direktion@ms-abfaltersbach.tsn.at</t>
  </si>
  <si>
    <t>https://www.ms-abfaltersbach.tsn.at</t>
  </si>
  <si>
    <t>790111</t>
  </si>
  <si>
    <t>707011</t>
  </si>
  <si>
    <t>VS Abfaltersbach</t>
  </si>
  <si>
    <t>a.fuchs@tsn.at</t>
  </si>
  <si>
    <t>Waldauf Rosa</t>
  </si>
  <si>
    <t>r.waldauf@tsn.at</t>
  </si>
  <si>
    <t>+43676/4613222</t>
  </si>
  <si>
    <t>http://www.vs-abfaltersbach.tsn.at/</t>
  </si>
  <si>
    <t>790415</t>
  </si>
  <si>
    <t>707501</t>
  </si>
  <si>
    <t>VS Thal - Assling</t>
  </si>
  <si>
    <t>Mascher Manuel</t>
  </si>
  <si>
    <t>man.mascher@tsn.at</t>
  </si>
  <si>
    <t>Bachmann Martina</t>
  </si>
  <si>
    <t>o.martina@tsn.at</t>
  </si>
  <si>
    <t>Thal-Aue 46</t>
  </si>
  <si>
    <t>06781214086</t>
  </si>
  <si>
    <t>790211</t>
  </si>
  <si>
    <t>707021</t>
  </si>
  <si>
    <t>VS Ainet</t>
  </si>
  <si>
    <t>Klammer Magdalena</t>
  </si>
  <si>
    <t>m.klammer@tsn.at</t>
  </si>
  <si>
    <t>Blasisker Andrea</t>
  </si>
  <si>
    <t>a.blasisker@tsn.at</t>
  </si>
  <si>
    <t>Ainet 17</t>
  </si>
  <si>
    <t>70702</t>
  </si>
  <si>
    <t>9951</t>
  </si>
  <si>
    <t>Ainet</t>
  </si>
  <si>
    <t>790414</t>
  </si>
  <si>
    <t>707401</t>
  </si>
  <si>
    <t>VS Klausenberg - Assling</t>
  </si>
  <si>
    <t>a.theurl@tsn.at</t>
  </si>
  <si>
    <t>Klausen 18</t>
  </si>
  <si>
    <t>Assling / Klausenberg</t>
  </si>
  <si>
    <t>0650 8427902</t>
  </si>
  <si>
    <t>762811</t>
  </si>
  <si>
    <t>706521</t>
  </si>
  <si>
    <t>VS Tösens</t>
  </si>
  <si>
    <t>p.krismer@tsn.at</t>
  </si>
  <si>
    <t>Weinberger Stefanie</t>
  </si>
  <si>
    <t>s.weinberger@tsn.at</t>
  </si>
  <si>
    <t>Steinach 58</t>
  </si>
  <si>
    <t>70629</t>
  </si>
  <si>
    <t>6541</t>
  </si>
  <si>
    <t>Tösens</t>
  </si>
  <si>
    <t>+43 5477 21917</t>
  </si>
  <si>
    <t>06644844794</t>
  </si>
  <si>
    <t>http://www.vs-toesens.tsn.at</t>
  </si>
  <si>
    <t>790511</t>
  </si>
  <si>
    <t>707061</t>
  </si>
  <si>
    <t>VS Außervillgraten</t>
  </si>
  <si>
    <t>j.trojer@tsn.at</t>
  </si>
  <si>
    <t>Kofler Marlies</t>
  </si>
  <si>
    <t>marlies.kofler@tsn.at</t>
  </si>
  <si>
    <t>Außervillgraten 136</t>
  </si>
  <si>
    <t>70706</t>
  </si>
  <si>
    <t>9931</t>
  </si>
  <si>
    <t>Außervillgraten</t>
  </si>
  <si>
    <t>06506769044</t>
  </si>
  <si>
    <t>790912</t>
  </si>
  <si>
    <t>707191</t>
  </si>
  <si>
    <t>VS Hopfgarten i. D.</t>
  </si>
  <si>
    <t>m.toenig@tsn.at</t>
  </si>
  <si>
    <t>u.hopfgartner@tsn.at</t>
  </si>
  <si>
    <t>Dorf 79</t>
  </si>
  <si>
    <t>70709</t>
  </si>
  <si>
    <t>9961</t>
  </si>
  <si>
    <t>Hopfgarten i. D.</t>
  </si>
  <si>
    <t>0676848463720</t>
  </si>
  <si>
    <t>leitung@scl-defereggental.tsn.at</t>
  </si>
  <si>
    <t>https://www.scl-defereggental.tsn.at</t>
  </si>
  <si>
    <t>761331</t>
  </si>
  <si>
    <t>706013</t>
  </si>
  <si>
    <t>ASO Zams</t>
  </si>
  <si>
    <t>p.lanser@tsn.at</t>
  </si>
  <si>
    <t>Landerer Jürgen</t>
  </si>
  <si>
    <t>j.landerer@tsn.at</t>
  </si>
  <si>
    <t>Hauptstraße 49</t>
  </si>
  <si>
    <t>70630</t>
  </si>
  <si>
    <t>6511</t>
  </si>
  <si>
    <t>Zams</t>
  </si>
  <si>
    <t>+43 664 3947998</t>
  </si>
  <si>
    <t>http://www.aso-zams.tsn.at</t>
  </si>
  <si>
    <t>762913</t>
  </si>
  <si>
    <t>706541</t>
  </si>
  <si>
    <t>VS Zams</t>
  </si>
  <si>
    <t>Prantauer Karin</t>
  </si>
  <si>
    <t>karin.prantauer@tsn.at</t>
  </si>
  <si>
    <t>Kollreider Cäcilia</t>
  </si>
  <si>
    <t>c.kollreider@tsn.at</t>
  </si>
  <si>
    <t>0650/6511650</t>
  </si>
  <si>
    <t>http://www.vs-zams.tsn.at/</t>
  </si>
  <si>
    <t>790311</t>
  </si>
  <si>
    <t>707031</t>
  </si>
  <si>
    <t>VS Anras</t>
  </si>
  <si>
    <t>b.kollreider@tsn.at</t>
  </si>
  <si>
    <t>Sonnenboden 3</t>
  </si>
  <si>
    <t>70704</t>
  </si>
  <si>
    <t>9912</t>
  </si>
  <si>
    <t>Anras</t>
  </si>
  <si>
    <t>+43 4846 6611</t>
  </si>
  <si>
    <t>066473852661</t>
  </si>
  <si>
    <t>http://www.vs-anras.tsn.at/</t>
  </si>
  <si>
    <t>790611</t>
  </si>
  <si>
    <t>707111</t>
  </si>
  <si>
    <t>VS Dölsach</t>
  </si>
  <si>
    <t>Possenig Roman</t>
  </si>
  <si>
    <t>r.possenig@tsn.at</t>
  </si>
  <si>
    <t>Kuenz Daniela</t>
  </si>
  <si>
    <t>d.kuenz@tsn.at</t>
  </si>
  <si>
    <t>Schulplatz 1</t>
  </si>
  <si>
    <t>70707</t>
  </si>
  <si>
    <t>9991</t>
  </si>
  <si>
    <t>Dölsach</t>
  </si>
  <si>
    <t>+4368110437763</t>
  </si>
  <si>
    <t>http://www.vs-doelsach.tsn.at/</t>
  </si>
  <si>
    <t>791011</t>
  </si>
  <si>
    <t>707211</t>
  </si>
  <si>
    <t>VS Innervillgraten</t>
  </si>
  <si>
    <t>Trojer Maria-Luise</t>
  </si>
  <si>
    <t>ml.trojer@tsn.at</t>
  </si>
  <si>
    <t>Gasse 78</t>
  </si>
  <si>
    <t>70710</t>
  </si>
  <si>
    <t>9932</t>
  </si>
  <si>
    <t>Innervillgraten</t>
  </si>
  <si>
    <t>762921</t>
  </si>
  <si>
    <t>706072</t>
  </si>
  <si>
    <t>MS Zams-Schönwies</t>
  </si>
  <si>
    <t>Ehrlich Harald</t>
  </si>
  <si>
    <t>h.ehrlich@tsn.at</t>
  </si>
  <si>
    <t>Baumann Kathrin</t>
  </si>
  <si>
    <t>k.baumann@tsn.at</t>
  </si>
  <si>
    <t>Oberreitweg 26</t>
  </si>
  <si>
    <t>+43 5442 62605</t>
  </si>
  <si>
    <t>+436643032230</t>
  </si>
  <si>
    <t>direktion@ms-zams.tsn.at</t>
  </si>
  <si>
    <t>https://www.ms-zams.tsn.at</t>
  </si>
  <si>
    <t>790312</t>
  </si>
  <si>
    <t>707331</t>
  </si>
  <si>
    <t>VS Mittewald a. d. D.</t>
  </si>
  <si>
    <t>Vergeiner Christine</t>
  </si>
  <si>
    <t>c.vergeiner@tsn.at</t>
  </si>
  <si>
    <t>Mittewald 23</t>
  </si>
  <si>
    <t>Anras / Mittewald</t>
  </si>
  <si>
    <t>791111</t>
  </si>
  <si>
    <t>707201</t>
  </si>
  <si>
    <t>VS Iselsberg</t>
  </si>
  <si>
    <t>Haidenberger Thomas</t>
  </si>
  <si>
    <t>t.haidenberger@tsn.at</t>
  </si>
  <si>
    <t>Iselsberg 30</t>
  </si>
  <si>
    <t>70711</t>
  </si>
  <si>
    <t>9992</t>
  </si>
  <si>
    <t>Iselsberg-Stronach</t>
  </si>
  <si>
    <t>+43 699 12191908</t>
  </si>
  <si>
    <t>762912</t>
  </si>
  <si>
    <t>706561</t>
  </si>
  <si>
    <t>VS Rifenal - Zams</t>
  </si>
  <si>
    <t>Schwaighof 27</t>
  </si>
  <si>
    <t>Zams / Rifenal</t>
  </si>
  <si>
    <t>791912</t>
  </si>
  <si>
    <t>707361</t>
  </si>
  <si>
    <t>VS Nussdorf</t>
  </si>
  <si>
    <t>Hofer-Schütte Sigrun</t>
  </si>
  <si>
    <t>s.hofer-schuette@tsn.at</t>
  </si>
  <si>
    <t>Nußdorf 13</t>
  </si>
  <si>
    <t>70719</t>
  </si>
  <si>
    <t>9990</t>
  </si>
  <si>
    <t>Nussdorf</t>
  </si>
  <si>
    <t>0650 8276414</t>
  </si>
  <si>
    <t>http://www.vs-nussdorf.tsn.at</t>
  </si>
  <si>
    <t>791911</t>
  </si>
  <si>
    <t>707091</t>
  </si>
  <si>
    <t>VS Debant</t>
  </si>
  <si>
    <t>Eder-Possenig Tanja</t>
  </si>
  <si>
    <t>t.possenig@tsn.at</t>
  </si>
  <si>
    <t>Obererlacher Robert</t>
  </si>
  <si>
    <t>r.obererlacher@tsn.at</t>
  </si>
  <si>
    <t>Pestalozzistraße 2</t>
  </si>
  <si>
    <t>Debant</t>
  </si>
  <si>
    <t>http://www.vs-debant.tsn.at</t>
  </si>
  <si>
    <t>791921</t>
  </si>
  <si>
    <t>707042</t>
  </si>
  <si>
    <t>MS Nußdorf-Debant</t>
  </si>
  <si>
    <t>Pitterl Erich</t>
  </si>
  <si>
    <t>e.pitterl@tsn.at</t>
  </si>
  <si>
    <t>Rauchegger Stefan</t>
  </si>
  <si>
    <t>st.rauchegger@tsn.at</t>
  </si>
  <si>
    <t>Pestalozzistraße 4</t>
  </si>
  <si>
    <t>Nußdorf-Debant</t>
  </si>
  <si>
    <t>00436507488375</t>
  </si>
  <si>
    <t>direktion@ms-nd.tsn.at</t>
  </si>
  <si>
    <t>https://www.ms-nd.tsn.at</t>
  </si>
  <si>
    <t>791631</t>
  </si>
  <si>
    <t>707013</t>
  </si>
  <si>
    <t>ASO Lienz</t>
  </si>
  <si>
    <t>Walder Martina</t>
  </si>
  <si>
    <t>ma.walder@tsn.at</t>
  </si>
  <si>
    <t>Mair Johanna</t>
  </si>
  <si>
    <t>j.mair@tsn.at</t>
  </si>
  <si>
    <t>Schloßgasse 2</t>
  </si>
  <si>
    <t>70716</t>
  </si>
  <si>
    <t>9900</t>
  </si>
  <si>
    <t>+434852 62279</t>
  </si>
  <si>
    <t>http://www.aso-lienz.tsn.at/</t>
  </si>
  <si>
    <t>791711</t>
  </si>
  <si>
    <t>707221</t>
  </si>
  <si>
    <t>VS Huben - Matrei i.O.</t>
  </si>
  <si>
    <t>Gomig Edith</t>
  </si>
  <si>
    <t>e.gomig@tsn.at</t>
  </si>
  <si>
    <t>Huben 16</t>
  </si>
  <si>
    <t>70717</t>
  </si>
  <si>
    <t>9971</t>
  </si>
  <si>
    <t>Matrei i.O. / Huben</t>
  </si>
  <si>
    <t>http://www.vs-hubenio.at/</t>
  </si>
  <si>
    <t>791641</t>
  </si>
  <si>
    <t>707014</t>
  </si>
  <si>
    <t>PTS Lienz</t>
  </si>
  <si>
    <t>ax.haider@tsn.at</t>
  </si>
  <si>
    <t>Uriach Otto</t>
  </si>
  <si>
    <t>o.uriach@tsn.at</t>
  </si>
  <si>
    <t>Emanuel von Hibler-Straße 10</t>
  </si>
  <si>
    <t>http://www.pts-lienz.tsn.at</t>
  </si>
  <si>
    <t>791621</t>
  </si>
  <si>
    <t>707072</t>
  </si>
  <si>
    <t>MS Lienz-Nord</t>
  </si>
  <si>
    <t>Kofler-Neumayr Anita</t>
  </si>
  <si>
    <t>a.kofler-neumayr@tsn.at</t>
  </si>
  <si>
    <t>Mairamhof Robert</t>
  </si>
  <si>
    <t>r.mairamhof@tsn.at</t>
  </si>
  <si>
    <t>+43 660 383 67 87</t>
  </si>
  <si>
    <t>direktion@ms-lienz-nord.tsn.at</t>
  </si>
  <si>
    <t>https://www.ms-lienz-nord.tsn.at</t>
  </si>
  <si>
    <t>791611</t>
  </si>
  <si>
    <t>707271</t>
  </si>
  <si>
    <t>VS Lienz-Nord</t>
  </si>
  <si>
    <t>Bürgler Maria</t>
  </si>
  <si>
    <t>maria.buergler@tsn.at</t>
  </si>
  <si>
    <t>Taferner Karin</t>
  </si>
  <si>
    <t>k.rizzolli@tsn.at</t>
  </si>
  <si>
    <t>http://www.vs-lienznord.tsn.at/</t>
  </si>
  <si>
    <t>791311</t>
  </si>
  <si>
    <t>707241</t>
  </si>
  <si>
    <t>VS Kartitsch</t>
  </si>
  <si>
    <t>Kofler Leonhard</t>
  </si>
  <si>
    <t>leo.kofler@tsn.at</t>
  </si>
  <si>
    <t>Kartitsch 68</t>
  </si>
  <si>
    <t>70713</t>
  </si>
  <si>
    <t>9941</t>
  </si>
  <si>
    <t>Kartitsch</t>
  </si>
  <si>
    <t>791411</t>
  </si>
  <si>
    <t>707251</t>
  </si>
  <si>
    <t>VS Lavant</t>
  </si>
  <si>
    <t>walt.schneider@tsn.at</t>
  </si>
  <si>
    <t>Ainetter Astrid</t>
  </si>
  <si>
    <t>a.ainetter@tsn.at</t>
  </si>
  <si>
    <t>Lavant 40</t>
  </si>
  <si>
    <t>70714</t>
  </si>
  <si>
    <t>9906</t>
  </si>
  <si>
    <t>Lavant</t>
  </si>
  <si>
    <t>0650-2600750</t>
  </si>
  <si>
    <t>791511</t>
  </si>
  <si>
    <t>707261</t>
  </si>
  <si>
    <t>VS Leisach</t>
  </si>
  <si>
    <t>Frotschnig Sabine</t>
  </si>
  <si>
    <t>s.frotschnig@tsn.at</t>
  </si>
  <si>
    <t>Leisach 26</t>
  </si>
  <si>
    <t>70715</t>
  </si>
  <si>
    <t>9909</t>
  </si>
  <si>
    <t>Leisach</t>
  </si>
  <si>
    <t>+43 4852 6266040</t>
  </si>
  <si>
    <t>+436766381151</t>
  </si>
  <si>
    <t>791811</t>
  </si>
  <si>
    <t>707351</t>
  </si>
  <si>
    <t>VS Nikolsdorf</t>
  </si>
  <si>
    <t>w.michor@tsn.at</t>
  </si>
  <si>
    <t>Mairamhof Doris</t>
  </si>
  <si>
    <t>d.mairamhof@tsn.at</t>
  </si>
  <si>
    <t>Nikolsdorf 106</t>
  </si>
  <si>
    <t>70718</t>
  </si>
  <si>
    <t>9782</t>
  </si>
  <si>
    <t>Nikolsdorf</t>
  </si>
  <si>
    <t>0664 7508 7697</t>
  </si>
  <si>
    <t>791661</t>
  </si>
  <si>
    <t>707015</t>
  </si>
  <si>
    <t>TFBS Lienz</t>
  </si>
  <si>
    <t>Oberegger Klaus</t>
  </si>
  <si>
    <t>k.oberegger@tsn.at</t>
  </si>
  <si>
    <t>Linker Iselweg 20</t>
  </si>
  <si>
    <t>http://www.tfbs-lienz.tsn.at/</t>
  </si>
  <si>
    <t>791721</t>
  </si>
  <si>
    <t>707032</t>
  </si>
  <si>
    <t>MS Matrei i. O.</t>
  </si>
  <si>
    <t>Weichsler Sigrid</t>
  </si>
  <si>
    <t>s.weichsler@tsn.at</t>
  </si>
  <si>
    <t>Mattersberger Carmen</t>
  </si>
  <si>
    <t>carmen.mattersberger@tsn.at</t>
  </si>
  <si>
    <t>Lienzer Straße 17</t>
  </si>
  <si>
    <t>Matrei i. O.</t>
  </si>
  <si>
    <t>0680 3145460</t>
  </si>
  <si>
    <t>direktion@ms-matrei-osttirol.tsn.at</t>
  </si>
  <si>
    <t>https://www.ms-matrei-osttirol.tsn.at</t>
  </si>
  <si>
    <t>791712</t>
  </si>
  <si>
    <t>707321</t>
  </si>
  <si>
    <t>VS Matrei i. O.</t>
  </si>
  <si>
    <t>Holzer Johannes</t>
  </si>
  <si>
    <t>jo.holzer@tsn.at</t>
  </si>
  <si>
    <t>Lankmair Andrea</t>
  </si>
  <si>
    <t>an.lankmair@tsn.at</t>
  </si>
  <si>
    <t>Matrei i.O.</t>
  </si>
  <si>
    <t>0664/5222229</t>
  </si>
  <si>
    <t>http://www.vs-matreio.tsn.at</t>
  </si>
  <si>
    <t>791741</t>
  </si>
  <si>
    <t>707034</t>
  </si>
  <si>
    <t>PTS Matrei i. O.</t>
  </si>
  <si>
    <t>Klocker Tanja</t>
  </si>
  <si>
    <t>tan.klocker@tsn.at</t>
  </si>
  <si>
    <t>Moser Harald</t>
  </si>
  <si>
    <t>ha.moser@tsn.at</t>
  </si>
  <si>
    <t>0676 96 16 095</t>
  </si>
  <si>
    <t>http://www.pts-matreiosttirol.tsn.at/</t>
  </si>
  <si>
    <t>791612</t>
  </si>
  <si>
    <t>707281</t>
  </si>
  <si>
    <t>VS M. Gamper Lienz</t>
  </si>
  <si>
    <t>Steiner Carolin</t>
  </si>
  <si>
    <t>car.steiner@tsn.at</t>
  </si>
  <si>
    <t>Müller Ingrid</t>
  </si>
  <si>
    <t>i.mueller@tsn.at</t>
  </si>
  <si>
    <t>Michael Gamper-Straße 5</t>
  </si>
  <si>
    <t>066473393561</t>
  </si>
  <si>
    <t>http://www.vs-mgamper-lienz.tsn.at</t>
  </si>
  <si>
    <t>791613</t>
  </si>
  <si>
    <t>707301</t>
  </si>
  <si>
    <t>VS Süd I - Lienz</t>
  </si>
  <si>
    <t>Schrott Stefan</t>
  </si>
  <si>
    <t>stefan.schrott@tsn.at</t>
  </si>
  <si>
    <t>Kopf Claudia</t>
  </si>
  <si>
    <t>c.kopf@tsn.at</t>
  </si>
  <si>
    <t>+436803011797</t>
  </si>
  <si>
    <t>http://www.vs-lienzsued1.tsn.at/</t>
  </si>
  <si>
    <t>791622</t>
  </si>
  <si>
    <t>707022</t>
  </si>
  <si>
    <t>MS Egger-Lienz</t>
  </si>
  <si>
    <t>Schwab Gabriele</t>
  </si>
  <si>
    <t>g.schwab@tsn.at</t>
  </si>
  <si>
    <t>Mair Simon</t>
  </si>
  <si>
    <t>sim.mair@tsn.at</t>
  </si>
  <si>
    <t>Muchargasse 8</t>
  </si>
  <si>
    <t>direktion@ms-egger-lienz.tsn.at</t>
  </si>
  <si>
    <t>https://www.ms-egger-lienz.tsn.at</t>
  </si>
  <si>
    <t>770621</t>
  </si>
  <si>
    <t>708012</t>
  </si>
  <si>
    <t>MS Ehrwald</t>
  </si>
  <si>
    <t>e.schanner@tsn.at</t>
  </si>
  <si>
    <t>Wallisch Markus</t>
  </si>
  <si>
    <t>m.wallisch@tsn.at</t>
  </si>
  <si>
    <t>70807</t>
  </si>
  <si>
    <t>6632</t>
  </si>
  <si>
    <t>Ehrwald</t>
  </si>
  <si>
    <t>+43 676 7980192</t>
  </si>
  <si>
    <t>direktion@ms-ehrwald.tsn.at</t>
  </si>
  <si>
    <t>https://www.ms-ehrwald.tsn.at</t>
  </si>
  <si>
    <t>771311</t>
  </si>
  <si>
    <t>708161</t>
  </si>
  <si>
    <t>VS Heiterwang</t>
  </si>
  <si>
    <t>Oberdorf 4</t>
  </si>
  <si>
    <t>70814</t>
  </si>
  <si>
    <t>6611</t>
  </si>
  <si>
    <t>Heiterwang</t>
  </si>
  <si>
    <t>771911</t>
  </si>
  <si>
    <t>708251</t>
  </si>
  <si>
    <t>VS Lechaschau</t>
  </si>
  <si>
    <t>Wängler Straße 15</t>
  </si>
  <si>
    <t>70820</t>
  </si>
  <si>
    <t>6600</t>
  </si>
  <si>
    <t>Lechaschau</t>
  </si>
  <si>
    <t>06602433948</t>
  </si>
  <si>
    <t>http://www.vs-lechaschau.tsn.at</t>
  </si>
  <si>
    <t>770721</t>
  </si>
  <si>
    <t>708022</t>
  </si>
  <si>
    <t>MS/PTS Lechtal</t>
  </si>
  <si>
    <t>a.pass@tsn.at</t>
  </si>
  <si>
    <t>Dorf 31a</t>
  </si>
  <si>
    <t>70808</t>
  </si>
  <si>
    <t>6652</t>
  </si>
  <si>
    <t>Elbigenalp</t>
  </si>
  <si>
    <t>+436766162163</t>
  </si>
  <si>
    <t>direktion@ms-lechtal.tsn.at</t>
  </si>
  <si>
    <t>https://www.ms-lechtal.tsn.at</t>
  </si>
  <si>
    <t>770211</t>
  </si>
  <si>
    <t>708021</t>
  </si>
  <si>
    <t>VS Berwang</t>
  </si>
  <si>
    <t>m.loncsek@tsn.at</t>
  </si>
  <si>
    <t>Kaiser Christine</t>
  </si>
  <si>
    <t>c.kaiser@tsn.at</t>
  </si>
  <si>
    <t>Berwang 132</t>
  </si>
  <si>
    <t>70802</t>
  </si>
  <si>
    <t>6622</t>
  </si>
  <si>
    <t>Berwang</t>
  </si>
  <si>
    <t>+436767723414</t>
  </si>
  <si>
    <t>http://www.vs-berwang.tsn.at</t>
  </si>
  <si>
    <t>770511</t>
  </si>
  <si>
    <t>708071</t>
  </si>
  <si>
    <t>VS Ehenbichl</t>
  </si>
  <si>
    <t>Egger Bernhard</t>
  </si>
  <si>
    <t>bernhard.egger@tsn.at</t>
  </si>
  <si>
    <t>Wagner Kathrin</t>
  </si>
  <si>
    <t>k.wagner@tsn.at</t>
  </si>
  <si>
    <t>Schulweg 8</t>
  </si>
  <si>
    <t>70806</t>
  </si>
  <si>
    <t>Ehenbichl</t>
  </si>
  <si>
    <t>+43 664 2253418</t>
  </si>
  <si>
    <t>http://www.vs-ehenbichl.tsn.at</t>
  </si>
  <si>
    <t>771511</t>
  </si>
  <si>
    <t>708181</t>
  </si>
  <si>
    <t>VS Höfen</t>
  </si>
  <si>
    <t>da.puerstl@tsn.at</t>
  </si>
  <si>
    <t>Müller Sarah</t>
  </si>
  <si>
    <t>sar.mueller@tsn.at</t>
  </si>
  <si>
    <t>Kirchweg 8</t>
  </si>
  <si>
    <t>70816</t>
  </si>
  <si>
    <t>6604</t>
  </si>
  <si>
    <t>Höfen</t>
  </si>
  <si>
    <t>0677/63445721</t>
  </si>
  <si>
    <t>http://www.vs-hoefen.tsn.at</t>
  </si>
  <si>
    <t>770811</t>
  </si>
  <si>
    <t>708101</t>
  </si>
  <si>
    <t>VS Elmen</t>
  </si>
  <si>
    <t>Walch Simon</t>
  </si>
  <si>
    <t>simon.walch@tsn.at</t>
  </si>
  <si>
    <t>Elmen 2</t>
  </si>
  <si>
    <t>70809</t>
  </si>
  <si>
    <t>6644</t>
  </si>
  <si>
    <t>Elmen</t>
  </si>
  <si>
    <t>+436767492902</t>
  </si>
  <si>
    <t>http://www.vs-elmen.tsn.at</t>
  </si>
  <si>
    <t>770311</t>
  </si>
  <si>
    <t>708031</t>
  </si>
  <si>
    <t>VS Biberwier</t>
  </si>
  <si>
    <t>g.wacker@tsn.at</t>
  </si>
  <si>
    <t>Hackl Bianca</t>
  </si>
  <si>
    <t>b.hackl@tsn.at</t>
  </si>
  <si>
    <t>Fernpaßstraße 27</t>
  </si>
  <si>
    <t>70803</t>
  </si>
  <si>
    <t>6633</t>
  </si>
  <si>
    <t>Biberwier</t>
  </si>
  <si>
    <t>+4367761135313</t>
  </si>
  <si>
    <t>770911</t>
  </si>
  <si>
    <t>708111</t>
  </si>
  <si>
    <t>VS Forchach</t>
  </si>
  <si>
    <t>karoline.lorenz@tsn.at</t>
  </si>
  <si>
    <t>Forchach 40</t>
  </si>
  <si>
    <t>70810</t>
  </si>
  <si>
    <t>6670</t>
  </si>
  <si>
    <t>Forchach</t>
  </si>
  <si>
    <t>+436641960106</t>
  </si>
  <si>
    <t>771011</t>
  </si>
  <si>
    <t>708121</t>
  </si>
  <si>
    <t>VS Grän</t>
  </si>
  <si>
    <t>a.ulsess-fasser@tsn.at</t>
  </si>
  <si>
    <t>Angerweg 14</t>
  </si>
  <si>
    <t>70811</t>
  </si>
  <si>
    <t>6673</t>
  </si>
  <si>
    <t>Grän</t>
  </si>
  <si>
    <t>0650 45 45 930</t>
  </si>
  <si>
    <t>http://www.vs-graen.tsn.at</t>
  </si>
  <si>
    <t>771711</t>
  </si>
  <si>
    <t>708201</t>
  </si>
  <si>
    <t>VS Jungholz</t>
  </si>
  <si>
    <t>Jungholz 55</t>
  </si>
  <si>
    <t>70818</t>
  </si>
  <si>
    <t>6691</t>
  </si>
  <si>
    <t>Jungholz</t>
  </si>
  <si>
    <t>770411</t>
  </si>
  <si>
    <t>708041</t>
  </si>
  <si>
    <t>VS Bichlbach</t>
  </si>
  <si>
    <t>Kirchhof 58</t>
  </si>
  <si>
    <t>70804</t>
  </si>
  <si>
    <t>6621</t>
  </si>
  <si>
    <t>Bichlbach</t>
  </si>
  <si>
    <t>0676 7222079</t>
  </si>
  <si>
    <t>http://www.vs-bichlbach.tsn.at/</t>
  </si>
  <si>
    <t>771211</t>
  </si>
  <si>
    <t>708151</t>
  </si>
  <si>
    <t>VS Häselgehr</t>
  </si>
  <si>
    <t>k.oberlohr@tsn.at</t>
  </si>
  <si>
    <t>Burtscher Sylvia</t>
  </si>
  <si>
    <t>sy.burtscher@tsn.at</t>
  </si>
  <si>
    <t>Häselgehr 52</t>
  </si>
  <si>
    <t>70813</t>
  </si>
  <si>
    <t>6651</t>
  </si>
  <si>
    <t>Häselgehr</t>
  </si>
  <si>
    <t>+436763229961</t>
  </si>
  <si>
    <t>http://www.vs-haeselgehr.tsn.at</t>
  </si>
  <si>
    <t>770611</t>
  </si>
  <si>
    <t>708081</t>
  </si>
  <si>
    <t>VS Ehrwald</t>
  </si>
  <si>
    <t>Nebel Monika</t>
  </si>
  <si>
    <t>monika.nebel@tsn.at</t>
  </si>
  <si>
    <t>Müllerhofweg 10</t>
  </si>
  <si>
    <t>https://www.vs-ehrwald.tsn.at</t>
  </si>
  <si>
    <t>772511</t>
  </si>
  <si>
    <t>708311</t>
  </si>
  <si>
    <t>VS Pflach</t>
  </si>
  <si>
    <t>el.mader@tsn.at</t>
  </si>
  <si>
    <t>Singer-Kuisle Andrea</t>
  </si>
  <si>
    <t>and.singer@tsn.at</t>
  </si>
  <si>
    <t>Alte Straße 22</t>
  </si>
  <si>
    <t>70826</t>
  </si>
  <si>
    <t>Pflach</t>
  </si>
  <si>
    <t>0699 16300277</t>
  </si>
  <si>
    <t>772712</t>
  </si>
  <si>
    <t>708341</t>
  </si>
  <si>
    <t>VS Reutte</t>
  </si>
  <si>
    <t>k.santer-astl@tsn.at</t>
  </si>
  <si>
    <t>Schennach Ingrid</t>
  </si>
  <si>
    <t>ing.schennach@tsn.at</t>
  </si>
  <si>
    <t>Schulstraße 3</t>
  </si>
  <si>
    <t>70828</t>
  </si>
  <si>
    <t>+43676887231213</t>
  </si>
  <si>
    <t>http://www.vs-reutte.tsn.at</t>
  </si>
  <si>
    <t>772713</t>
  </si>
  <si>
    <t>708461</t>
  </si>
  <si>
    <t>VS Archbach-Reutte</t>
  </si>
  <si>
    <t>Gruber Sabine</t>
  </si>
  <si>
    <t>sabine.gruber@tsn.at</t>
  </si>
  <si>
    <t>Speckbacherstraße 9</t>
  </si>
  <si>
    <t>Reutte / Archbach</t>
  </si>
  <si>
    <t>0676887231214</t>
  </si>
  <si>
    <t>http://www.vs-archbach.tsn.at</t>
  </si>
  <si>
    <t>772751</t>
  </si>
  <si>
    <t>708025</t>
  </si>
  <si>
    <t>TFBS Handel/Büro,Reutte</t>
  </si>
  <si>
    <t>Koch Jürgen</t>
  </si>
  <si>
    <t>j.koch@tsn.at</t>
  </si>
  <si>
    <t>772721</t>
  </si>
  <si>
    <t>708032</t>
  </si>
  <si>
    <t>MSU Reutte</t>
  </si>
  <si>
    <t>Landa Gerlind</t>
  </si>
  <si>
    <t>g.landa@tsn.at</t>
  </si>
  <si>
    <t>Untermarkt 32</t>
  </si>
  <si>
    <t>direktion@msu-reutte.tsn.at</t>
  </si>
  <si>
    <t>http://www.msu-reutte.tsn.at</t>
  </si>
  <si>
    <t>772611</t>
  </si>
  <si>
    <t>708321</t>
  </si>
  <si>
    <t>VS Pinswang</t>
  </si>
  <si>
    <t>d.schimpfoessl@tsn.at</t>
  </si>
  <si>
    <t>Gleffe-Martinz Gertraud</t>
  </si>
  <si>
    <t>g.martinz@tsn.at</t>
  </si>
  <si>
    <t>Unterpinswang 1b</t>
  </si>
  <si>
    <t>70827</t>
  </si>
  <si>
    <t>Pinswang</t>
  </si>
  <si>
    <t>+43 677 62033360</t>
  </si>
  <si>
    <t>773211</t>
  </si>
  <si>
    <t>708411</t>
  </si>
  <si>
    <t>VS Vils</t>
  </si>
  <si>
    <t>a.bailom@tsn.at</t>
  </si>
  <si>
    <t>Friedle Petra</t>
  </si>
  <si>
    <t>p.friedle@tsn.at</t>
  </si>
  <si>
    <t>Josef-Ahorn-Weg 18</t>
  </si>
  <si>
    <t>70833</t>
  </si>
  <si>
    <t>6682</t>
  </si>
  <si>
    <t>Vils</t>
  </si>
  <si>
    <t>0676/9007754</t>
  </si>
  <si>
    <t>http://www.vs-vils.tsn.at/</t>
  </si>
  <si>
    <t>773221</t>
  </si>
  <si>
    <t>708062</t>
  </si>
  <si>
    <t>MS Vils</t>
  </si>
  <si>
    <t>h.hassa@tsn.at</t>
  </si>
  <si>
    <t>Thurner Renate</t>
  </si>
  <si>
    <t>re.thurner@tsn.at</t>
  </si>
  <si>
    <t>05677 8347</t>
  </si>
  <si>
    <t>direktion@ms-vils.tsn.at</t>
  </si>
  <si>
    <t>https://www.ms-vils.tsn.at</t>
  </si>
  <si>
    <t>772011</t>
  </si>
  <si>
    <t>708261</t>
  </si>
  <si>
    <t>VS Lermoos</t>
  </si>
  <si>
    <t>Innsbrucker Straße 16</t>
  </si>
  <si>
    <t>70821</t>
  </si>
  <si>
    <t>6631</t>
  </si>
  <si>
    <t>Lermoos</t>
  </si>
  <si>
    <t>772811</t>
  </si>
  <si>
    <t>708361</t>
  </si>
  <si>
    <t>VS Schattwald</t>
  </si>
  <si>
    <t>Kerle Katrin</t>
  </si>
  <si>
    <t>k.kerle@tsn.at</t>
  </si>
  <si>
    <t>Wies 13</t>
  </si>
  <si>
    <t>70829</t>
  </si>
  <si>
    <t>6677</t>
  </si>
  <si>
    <t>Schattwald</t>
  </si>
  <si>
    <t>772911</t>
  </si>
  <si>
    <t>708371</t>
  </si>
  <si>
    <t>VS Stanzach</t>
  </si>
  <si>
    <t>otto.k@tsn.at</t>
  </si>
  <si>
    <t>Äule 1</t>
  </si>
  <si>
    <t>70830</t>
  </si>
  <si>
    <t>6642</t>
  </si>
  <si>
    <t>Stanzach</t>
  </si>
  <si>
    <t>06767622662</t>
  </si>
  <si>
    <t>773311</t>
  </si>
  <si>
    <t>708421</t>
  </si>
  <si>
    <t>VS Vorderhornbach</t>
  </si>
  <si>
    <t>Vorderhornbach 27</t>
  </si>
  <si>
    <t>70834</t>
  </si>
  <si>
    <t>6645</t>
  </si>
  <si>
    <t>Vorderhornbach</t>
  </si>
  <si>
    <t>+436769573850</t>
  </si>
  <si>
    <t>772111</t>
  </si>
  <si>
    <t>708281</t>
  </si>
  <si>
    <t>VS Musau</t>
  </si>
  <si>
    <t>Hofstatt 85</t>
  </si>
  <si>
    <t>70822</t>
  </si>
  <si>
    <t>Musau</t>
  </si>
  <si>
    <t>http://www.vs-musau.tsn.at</t>
  </si>
  <si>
    <t>773411</t>
  </si>
  <si>
    <t>708431</t>
  </si>
  <si>
    <t>VS Wängle</t>
  </si>
  <si>
    <t>Schlichtherle Renate</t>
  </si>
  <si>
    <t>renate.schlichtherle@tsn.at</t>
  </si>
  <si>
    <t>Wachter Birgit</t>
  </si>
  <si>
    <t>b.wachter@tsn.at</t>
  </si>
  <si>
    <t>Höfener Straße 3</t>
  </si>
  <si>
    <t>70835</t>
  </si>
  <si>
    <t>6610</t>
  </si>
  <si>
    <t>Wängle</t>
  </si>
  <si>
    <t>http://www.vs-waengle.tsn.at/</t>
  </si>
  <si>
    <t>772722</t>
  </si>
  <si>
    <t>708042</t>
  </si>
  <si>
    <t>MSK Reutte</t>
  </si>
  <si>
    <t>Koch Myriam</t>
  </si>
  <si>
    <t>m.koch@tsn.at</t>
  </si>
  <si>
    <t>Schrötter Friederike</t>
  </si>
  <si>
    <t>f.schroetter@tsn.at</t>
  </si>
  <si>
    <t>Gymnasiumstraße 1</t>
  </si>
  <si>
    <t>+43 676 887231222</t>
  </si>
  <si>
    <t>direktion@msk-reutte.tsn.at</t>
  </si>
  <si>
    <t>https://www.msk-reutte.tsn.at</t>
  </si>
  <si>
    <t>772741</t>
  </si>
  <si>
    <t>708014</t>
  </si>
  <si>
    <t>PTS Reutte</t>
  </si>
  <si>
    <t>b.tlusty@tsn.at</t>
  </si>
  <si>
    <t>Gymnasiumstraße 14</t>
  </si>
  <si>
    <t>+43 676 400 08 90</t>
  </si>
  <si>
    <t>http://www.pts-reutte.tsn.at</t>
  </si>
  <si>
    <t>772311</t>
  </si>
  <si>
    <t>708301</t>
  </si>
  <si>
    <t>VS Nesselwängle</t>
  </si>
  <si>
    <t>ma.zotz@tsn.at</t>
  </si>
  <si>
    <t>Stecher Birgit</t>
  </si>
  <si>
    <t>bi.stecher@tsn.at</t>
  </si>
  <si>
    <t>Nesselwängle 77</t>
  </si>
  <si>
    <t>70824</t>
  </si>
  <si>
    <t>6672</t>
  </si>
  <si>
    <t>Nesselwängle</t>
  </si>
  <si>
    <t>06765710927</t>
  </si>
  <si>
    <t>773012</t>
  </si>
  <si>
    <t>708381</t>
  </si>
  <si>
    <t>VS Steeg</t>
  </si>
  <si>
    <t>th.bischof@tsn.at</t>
  </si>
  <si>
    <t>Steeg 30a</t>
  </si>
  <si>
    <t>70831</t>
  </si>
  <si>
    <t>6655</t>
  </si>
  <si>
    <t>Steeg</t>
  </si>
  <si>
    <t>+436767543277</t>
  </si>
  <si>
    <t>773511</t>
  </si>
  <si>
    <t>708441</t>
  </si>
  <si>
    <t>VS Weißenbach</t>
  </si>
  <si>
    <t>Wechselberger Elisabeth</t>
  </si>
  <si>
    <t>e.wechselberger@tsn.at</t>
  </si>
  <si>
    <t>Oberbach 2</t>
  </si>
  <si>
    <t>70836</t>
  </si>
  <si>
    <t>6671</t>
  </si>
  <si>
    <t>Weißenbach</t>
  </si>
  <si>
    <t>http://www.vs-weissenbach.tsn.at/</t>
  </si>
  <si>
    <t>773111</t>
  </si>
  <si>
    <t>708401</t>
  </si>
  <si>
    <t>VS Tannheim</t>
  </si>
  <si>
    <t>Würz Alexandra</t>
  </si>
  <si>
    <t>a.wuerz@tsn.at</t>
  </si>
  <si>
    <t>Kirchacker 12</t>
  </si>
  <si>
    <t>70832</t>
  </si>
  <si>
    <t>6675</t>
  </si>
  <si>
    <t>Tannheim</t>
  </si>
  <si>
    <t>773121</t>
  </si>
  <si>
    <t>708052</t>
  </si>
  <si>
    <t>MS Tannheimer Tal</t>
  </si>
  <si>
    <t>ga.wechselberger@tsn.at</t>
  </si>
  <si>
    <t>Novacek Jochen</t>
  </si>
  <si>
    <t>j.novacek@tsn.at</t>
  </si>
  <si>
    <t>Kirchacker 10</t>
  </si>
  <si>
    <t>+436767135188</t>
  </si>
  <si>
    <t>direktion@ms-tannheimertal.tsn.at</t>
  </si>
  <si>
    <t>https://www.ms-tannheimertal.tsn.at</t>
  </si>
  <si>
    <t>792611</t>
  </si>
  <si>
    <t>707431</t>
  </si>
  <si>
    <t>VS Schlaiten</t>
  </si>
  <si>
    <t>jo.ortner@tsn.at</t>
  </si>
  <si>
    <t>Homolar Sandra</t>
  </si>
  <si>
    <t>s.homolar@tsn.at</t>
  </si>
  <si>
    <t>Mesnerdorf 70</t>
  </si>
  <si>
    <t>70727</t>
  </si>
  <si>
    <t>9954</t>
  </si>
  <si>
    <t>Schlaiten</t>
  </si>
  <si>
    <t>+43 4853 521320</t>
  </si>
  <si>
    <t>793011</t>
  </si>
  <si>
    <t>707521</t>
  </si>
  <si>
    <t>VS Tristach</t>
  </si>
  <si>
    <t>Salcher Norbert</t>
  </si>
  <si>
    <t>no.salcher@tsn.at</t>
  </si>
  <si>
    <t>Lavanter Straße 47</t>
  </si>
  <si>
    <t>70732</t>
  </si>
  <si>
    <t>9907</t>
  </si>
  <si>
    <t>Tristach</t>
  </si>
  <si>
    <t>0650 2232553</t>
  </si>
  <si>
    <t>http://www.vs-tristach.tsn.at/</t>
  </si>
  <si>
    <t>770111</t>
  </si>
  <si>
    <t>708011</t>
  </si>
  <si>
    <t>VS Bach</t>
  </si>
  <si>
    <t>Scheidle-Pfefferkorn Ines</t>
  </si>
  <si>
    <t>i.pfefferkorn@tsn.at</t>
  </si>
  <si>
    <t>Oberbach 90</t>
  </si>
  <si>
    <t>70801</t>
  </si>
  <si>
    <t>6653</t>
  </si>
  <si>
    <t>Bach</t>
  </si>
  <si>
    <t>+43 676 / 7543277</t>
  </si>
  <si>
    <t>http://www.vs-bach.tsn.at</t>
  </si>
  <si>
    <t>792211</t>
  </si>
  <si>
    <t>707411</t>
  </si>
  <si>
    <t>VS Prägraten</t>
  </si>
  <si>
    <t>m.groefler@tsn.at</t>
  </si>
  <si>
    <t>Lang Karina</t>
  </si>
  <si>
    <t>kar.lang@tsn.at</t>
  </si>
  <si>
    <t>St. Andrä 28</t>
  </si>
  <si>
    <t>70723</t>
  </si>
  <si>
    <t>9974</t>
  </si>
  <si>
    <t>Prägraten a.G.</t>
  </si>
  <si>
    <t>06505246527</t>
  </si>
  <si>
    <t>792741</t>
  </si>
  <si>
    <t>707024</t>
  </si>
  <si>
    <t>PTS Sillian</t>
  </si>
  <si>
    <t>Strasser Andreas</t>
  </si>
  <si>
    <t>a.strasser@tsn.at</t>
  </si>
  <si>
    <t>m.lukasser@tsn.at</t>
  </si>
  <si>
    <t>Sillian 30</t>
  </si>
  <si>
    <t>70728</t>
  </si>
  <si>
    <t>9920</t>
  </si>
  <si>
    <t>Sillian</t>
  </si>
  <si>
    <t>06769751334</t>
  </si>
  <si>
    <t>http://www.pts-sillian.tsn.at/</t>
  </si>
  <si>
    <t>792712</t>
  </si>
  <si>
    <t>707441</t>
  </si>
  <si>
    <t>VS Sillian</t>
  </si>
  <si>
    <t>e.hofmann@tsn.at</t>
  </si>
  <si>
    <t>Goller Anton</t>
  </si>
  <si>
    <t>anton.goller@tsn.at</t>
  </si>
  <si>
    <t>06645203603</t>
  </si>
  <si>
    <t>http://www.vs-sillian.tsn.at/</t>
  </si>
  <si>
    <t>793111</t>
  </si>
  <si>
    <t>707531</t>
  </si>
  <si>
    <t>VS Untertilliach</t>
  </si>
  <si>
    <t>b.prinster@tsn.at</t>
  </si>
  <si>
    <t>Ortner Verena</t>
  </si>
  <si>
    <t>ve.auer@tsn.at</t>
  </si>
  <si>
    <t>Untertilliach 37</t>
  </si>
  <si>
    <t>70733</t>
  </si>
  <si>
    <t>9943</t>
  </si>
  <si>
    <t>Untertilliach</t>
  </si>
  <si>
    <t>0664 4426121</t>
  </si>
  <si>
    <t>792721</t>
  </si>
  <si>
    <t>707052</t>
  </si>
  <si>
    <t>MS Sillian</t>
  </si>
  <si>
    <t>D'Orlando Claudia</t>
  </si>
  <si>
    <t>c.dorlando@tsn.at</t>
  </si>
  <si>
    <t>Sillian 185b</t>
  </si>
  <si>
    <t>0676 9751334</t>
  </si>
  <si>
    <t>direktion@ms-sillian.tsn.at</t>
  </si>
  <si>
    <t>http://www.ms-sillian.at/</t>
  </si>
  <si>
    <t>792321</t>
  </si>
  <si>
    <t>707092</t>
  </si>
  <si>
    <t>MS Defereggental</t>
  </si>
  <si>
    <t>Unterrotte 99</t>
  </si>
  <si>
    <t>70724</t>
  </si>
  <si>
    <t>9963</t>
  </si>
  <si>
    <t>St. Jakob i. D.</t>
  </si>
  <si>
    <t>+43676848463720</t>
  </si>
  <si>
    <t>792312</t>
  </si>
  <si>
    <t>707451</t>
  </si>
  <si>
    <t>VS St. Jakob i. D.</t>
  </si>
  <si>
    <t>Jesacher Doris</t>
  </si>
  <si>
    <t>d.jesacher@tsn.at</t>
  </si>
  <si>
    <t>792811</t>
  </si>
  <si>
    <t>707481</t>
  </si>
  <si>
    <t>VS Strassen</t>
  </si>
  <si>
    <t>Kraler Barbara</t>
  </si>
  <si>
    <t>b.kraler@tsn.at</t>
  </si>
  <si>
    <t>Messensee 46</t>
  </si>
  <si>
    <t>70729</t>
  </si>
  <si>
    <t>9918</t>
  </si>
  <si>
    <t>Strassen</t>
  </si>
  <si>
    <t>792412</t>
  </si>
  <si>
    <t>707461</t>
  </si>
  <si>
    <t>VS St. Johann i. W.</t>
  </si>
  <si>
    <t>m.salcher@tsn.at</t>
  </si>
  <si>
    <t>Roithmayr Barbara</t>
  </si>
  <si>
    <t>b.roithmayr@tsn.at</t>
  </si>
  <si>
    <t>St. Johann im Walde 48a</t>
  </si>
  <si>
    <t>70725</t>
  </si>
  <si>
    <t>9952</t>
  </si>
  <si>
    <t>St.Johann im Walde</t>
  </si>
  <si>
    <t>https://www.vs-stjohanniw.tsn.at</t>
  </si>
  <si>
    <t>790811</t>
  </si>
  <si>
    <t>707161</t>
  </si>
  <si>
    <t>VS Heinfels</t>
  </si>
  <si>
    <t>Kraler Andrea</t>
  </si>
  <si>
    <t>andrea.kraler@tsn.at</t>
  </si>
  <si>
    <t>Panzendorf 3</t>
  </si>
  <si>
    <t>70735</t>
  </si>
  <si>
    <t>9919</t>
  </si>
  <si>
    <t>Heinfels</t>
  </si>
  <si>
    <t>0664 5203603</t>
  </si>
  <si>
    <t>http://www.vs-heinfels.tsn.at</t>
  </si>
  <si>
    <t>792012</t>
  </si>
  <si>
    <t>707381</t>
  </si>
  <si>
    <t>VS Oberlienz</t>
  </si>
  <si>
    <t>Mair Peter</t>
  </si>
  <si>
    <t>p.mair@tsn.at</t>
  </si>
  <si>
    <t>Oberlienz 140</t>
  </si>
  <si>
    <t>70720</t>
  </si>
  <si>
    <t>9903</t>
  </si>
  <si>
    <t>Oberlienz</t>
  </si>
  <si>
    <t>792911</t>
  </si>
  <si>
    <t>707511</t>
  </si>
  <si>
    <t>VS Thurn</t>
  </si>
  <si>
    <t>Schmidl Karin</t>
  </si>
  <si>
    <t>k.schmidl@tsn.at</t>
  </si>
  <si>
    <t>Dorf 56</t>
  </si>
  <si>
    <t>70731</t>
  </si>
  <si>
    <t>9904</t>
  </si>
  <si>
    <t>Thurn</t>
  </si>
  <si>
    <t>http://www.vs-thurn.tsn.at/</t>
  </si>
  <si>
    <t>792111</t>
  </si>
  <si>
    <t>707391</t>
  </si>
  <si>
    <t>VS Obertilliach</t>
  </si>
  <si>
    <t>andr.mitterdorfer@tsn.at</t>
  </si>
  <si>
    <t>Ebner Claudia</t>
  </si>
  <si>
    <t>c.mitterdorfer@tsn.at</t>
  </si>
  <si>
    <t>Dorf 96</t>
  </si>
  <si>
    <t>70721</t>
  </si>
  <si>
    <t>9942</t>
  </si>
  <si>
    <t>Obertilliach</t>
  </si>
  <si>
    <t>+436642535507</t>
  </si>
  <si>
    <t>http://www.vs-obertilliach.tsn.at/</t>
  </si>
  <si>
    <t>792513</t>
  </si>
  <si>
    <t>707471</t>
  </si>
  <si>
    <t>VS St. Veit i. D.</t>
  </si>
  <si>
    <t>Patterer Birgit</t>
  </si>
  <si>
    <t>b.patterer@tsn.at</t>
  </si>
  <si>
    <t>Gsaritzen 20</t>
  </si>
  <si>
    <t>70726</t>
  </si>
  <si>
    <t>9962</t>
  </si>
  <si>
    <t>St. Veit i. D.</t>
  </si>
  <si>
    <t>780711</t>
  </si>
  <si>
    <t>709061</t>
  </si>
  <si>
    <t>VS Dornauberg</t>
  </si>
  <si>
    <t>Hofer Petra</t>
  </si>
  <si>
    <t>petra.hofer@tsn.at</t>
  </si>
  <si>
    <t>Dornauberg 27</t>
  </si>
  <si>
    <t>70908</t>
  </si>
  <si>
    <t>6295</t>
  </si>
  <si>
    <t>Finkenberg (Ginzling)</t>
  </si>
  <si>
    <t>0676847144515</t>
  </si>
  <si>
    <t>780211</t>
  </si>
  <si>
    <t>709021</t>
  </si>
  <si>
    <t>VS Aschau i.Z.</t>
  </si>
  <si>
    <t>Hofreiter Pamela</t>
  </si>
  <si>
    <t>pa.hofreiter@tsn.at</t>
  </si>
  <si>
    <t>Höhenstraße 10</t>
  </si>
  <si>
    <t>70902</t>
  </si>
  <si>
    <t>6274</t>
  </si>
  <si>
    <t>Aschau i.Z.</t>
  </si>
  <si>
    <t>780311</t>
  </si>
  <si>
    <t>709041</t>
  </si>
  <si>
    <t>VS Brandberg</t>
  </si>
  <si>
    <t>Schösser Nicola</t>
  </si>
  <si>
    <t>n.schoesser@tsn.at</t>
  </si>
  <si>
    <t>Kröll Anna</t>
  </si>
  <si>
    <t>anna.kroell@tsn.at</t>
  </si>
  <si>
    <t>Brandberg 13</t>
  </si>
  <si>
    <t>70903</t>
  </si>
  <si>
    <t>6290</t>
  </si>
  <si>
    <t>Brandberg</t>
  </si>
  <si>
    <t>+43 5285 6318517</t>
  </si>
  <si>
    <t>0664/9119274</t>
  </si>
  <si>
    <t>http://www.vs-brandberg.tsn.at</t>
  </si>
  <si>
    <t>780712</t>
  </si>
  <si>
    <t>709081</t>
  </si>
  <si>
    <t>VS Finkenberg</t>
  </si>
  <si>
    <t>j.ritzl@tsn.at</t>
  </si>
  <si>
    <t>Kainzner Andrea</t>
  </si>
  <si>
    <t>a.kainzner@tsn.at</t>
  </si>
  <si>
    <t>Persal 225</t>
  </si>
  <si>
    <t>6292</t>
  </si>
  <si>
    <t>Finkenberg</t>
  </si>
  <si>
    <t>+436643875338</t>
  </si>
  <si>
    <t>http://www.vs-finkenberg.tsn.at</t>
  </si>
  <si>
    <t>780611</t>
  </si>
  <si>
    <t>709071</t>
  </si>
  <si>
    <t>VS Eben a. A.</t>
  </si>
  <si>
    <t>g.troppmair@tsn.at</t>
  </si>
  <si>
    <t>Ascher Simone</t>
  </si>
  <si>
    <t>s.ascher@tsn.at</t>
  </si>
  <si>
    <t>Dorfstraße 28</t>
  </si>
  <si>
    <t>70907</t>
  </si>
  <si>
    <t>6212</t>
  </si>
  <si>
    <t>Eben am Achensee</t>
  </si>
  <si>
    <t>+436604899546</t>
  </si>
  <si>
    <t>http://www.vs-eben.tsn.at</t>
  </si>
  <si>
    <t>780621</t>
  </si>
  <si>
    <t>709152</t>
  </si>
  <si>
    <t>MS Achensee</t>
  </si>
  <si>
    <t>Prassnigger-Havaux Karin</t>
  </si>
  <si>
    <t>Ofner-Mühlbacher Anita</t>
  </si>
  <si>
    <t>a.ofner@tsn.at</t>
  </si>
  <si>
    <t>Pertisauer Straße 2</t>
  </si>
  <si>
    <t>Maurach</t>
  </si>
  <si>
    <t>direktion@ms-achensee.tsn.at</t>
  </si>
  <si>
    <t>https://www.ms-achensee.tsn.at</t>
  </si>
  <si>
    <t>780411</t>
  </si>
  <si>
    <t>709051</t>
  </si>
  <si>
    <t>VS Bruck a. Z.</t>
  </si>
  <si>
    <t>c.kreidl@tsn.at</t>
  </si>
  <si>
    <t>Dorf 40b</t>
  </si>
  <si>
    <t>70904</t>
  </si>
  <si>
    <t>6260</t>
  </si>
  <si>
    <t>Bruck am Ziller</t>
  </si>
  <si>
    <t>+43 699 12335069</t>
  </si>
  <si>
    <t>780831</t>
  </si>
  <si>
    <t>709013</t>
  </si>
  <si>
    <t>Sondererziehungss. Fügen</t>
  </si>
  <si>
    <t>Wasle Daniel</t>
  </si>
  <si>
    <t>d.wasle@tsn.at</t>
  </si>
  <si>
    <t>Lindenweg 15</t>
  </si>
  <si>
    <t>70909</t>
  </si>
  <si>
    <t>6263</t>
  </si>
  <si>
    <t>Fügen</t>
  </si>
  <si>
    <t>06504514587</t>
  </si>
  <si>
    <t>http://www.slw.at/was/slw-jugendhilfe/was-wir-bieten/schule/schule/</t>
  </si>
  <si>
    <t>780841</t>
  </si>
  <si>
    <t>709034</t>
  </si>
  <si>
    <t>PTS Fügen</t>
  </si>
  <si>
    <t>he.trenkwalder@tsn.at</t>
  </si>
  <si>
    <t>Holaus Hansjörg</t>
  </si>
  <si>
    <t>hansjoerg.holaus@tsn.at</t>
  </si>
  <si>
    <t>Lindenweg 22</t>
  </si>
  <si>
    <t>http://www.pts-fuegen.tsn.at/</t>
  </si>
  <si>
    <t>780821</t>
  </si>
  <si>
    <t>709012</t>
  </si>
  <si>
    <t>MS Fügen 1</t>
  </si>
  <si>
    <t>Mader Helmut</t>
  </si>
  <si>
    <t>h.mader@tsn.at</t>
  </si>
  <si>
    <t>Götz Sandra</t>
  </si>
  <si>
    <t>s.goetz@tsn.at</t>
  </si>
  <si>
    <t>Lindenweg 28</t>
  </si>
  <si>
    <t>+436764058592</t>
  </si>
  <si>
    <t>direktion@ms-fuegen1.tsn.at</t>
  </si>
  <si>
    <t>https://www.ms-fuegen1.tsn.at</t>
  </si>
  <si>
    <t>780811</t>
  </si>
  <si>
    <t>709091</t>
  </si>
  <si>
    <t>VS Fügen</t>
  </si>
  <si>
    <t>s.holly@tsn.at</t>
  </si>
  <si>
    <t>Niederlechner Verena</t>
  </si>
  <si>
    <t>v.pendl@tsn.at</t>
  </si>
  <si>
    <t>Schulstraße 16</t>
  </si>
  <si>
    <t>0650/3951171</t>
  </si>
  <si>
    <t>http://www.vs-fuegen.tsn.at</t>
  </si>
  <si>
    <t>780612</t>
  </si>
  <si>
    <t>709271</t>
  </si>
  <si>
    <t>VS Pertisau</t>
  </si>
  <si>
    <t>s.falbesoner@tsn.at</t>
  </si>
  <si>
    <t>Hofer Nicole</t>
  </si>
  <si>
    <t>n.heigl@tsn.at</t>
  </si>
  <si>
    <t>Seebergstraße 7</t>
  </si>
  <si>
    <t>6213</t>
  </si>
  <si>
    <t>Pertisau</t>
  </si>
  <si>
    <t>0676 / 847517400</t>
  </si>
  <si>
    <t>780511</t>
  </si>
  <si>
    <t>709321</t>
  </si>
  <si>
    <t>VS St. Margarethen Buch</t>
  </si>
  <si>
    <t>Röck Heidrun</t>
  </si>
  <si>
    <t>he.roeck@tsn.at</t>
  </si>
  <si>
    <t>Moser-Schlechter Gabriele</t>
  </si>
  <si>
    <t>ga.moser@tsn.at</t>
  </si>
  <si>
    <t>Sankt Margarethen 105</t>
  </si>
  <si>
    <t>70905</t>
  </si>
  <si>
    <t>6220</t>
  </si>
  <si>
    <t>Buch in Tirol</t>
  </si>
  <si>
    <t>http://www.vs-stmargarethen.tsn.at</t>
  </si>
  <si>
    <t>761211</t>
  </si>
  <si>
    <t>706261</t>
  </si>
  <si>
    <t>VS Ladis</t>
  </si>
  <si>
    <t>Purtscher Martina</t>
  </si>
  <si>
    <t>martina.purtscher@tsn.at</t>
  </si>
  <si>
    <t>Unterdorf 18</t>
  </si>
  <si>
    <t>70613</t>
  </si>
  <si>
    <t>6532</t>
  </si>
  <si>
    <t>Ladis</t>
  </si>
  <si>
    <t>0650 8083638</t>
  </si>
  <si>
    <t>http://www.vs-ladis.tsn.at</t>
  </si>
  <si>
    <t>761341</t>
  </si>
  <si>
    <t>706014</t>
  </si>
  <si>
    <t>PTS Landeck</t>
  </si>
  <si>
    <t>k.fink@tsn.at</t>
  </si>
  <si>
    <t>Kammerlander Stefan</t>
  </si>
  <si>
    <t>steve.kammerlander@tsn.at</t>
  </si>
  <si>
    <t>Prandtauerweg 19</t>
  </si>
  <si>
    <t>70614</t>
  </si>
  <si>
    <t>00436509822154</t>
  </si>
  <si>
    <t>http://www.pts-landeck.tsn.at</t>
  </si>
  <si>
    <t>761312</t>
  </si>
  <si>
    <t>706281</t>
  </si>
  <si>
    <t>VS Bruggen - Landeck</t>
  </si>
  <si>
    <t>Jörg-Hofmann Maria Christine</t>
  </si>
  <si>
    <t>ch.joerghofmann@tsn.at</t>
  </si>
  <si>
    <t>Landeck / Bruggen</t>
  </si>
  <si>
    <t>http://www.vs-bruggen.tsn.at/</t>
  </si>
  <si>
    <t>761313</t>
  </si>
  <si>
    <t>706291</t>
  </si>
  <si>
    <t>VS Perjen - Landeck</t>
  </si>
  <si>
    <t>Römerstraße 16</t>
  </si>
  <si>
    <t>Landeck / Perjen</t>
  </si>
  <si>
    <t>+43 676 846909515</t>
  </si>
  <si>
    <t>http://www.vs-perjen.tsn.at</t>
  </si>
  <si>
    <t>761311</t>
  </si>
  <si>
    <t>706271</t>
  </si>
  <si>
    <t>VS Angedair - Landeck</t>
  </si>
  <si>
    <t>Albertini Andreas</t>
  </si>
  <si>
    <t>a.albertini@tsn.at</t>
  </si>
  <si>
    <t>Schulhausplatz 2</t>
  </si>
  <si>
    <t>Landeck / Angedair</t>
  </si>
  <si>
    <t>+43 676 846909607</t>
  </si>
  <si>
    <t>http://www.vs-angedair.tsn.at</t>
  </si>
  <si>
    <t>761512</t>
  </si>
  <si>
    <t>706321</t>
  </si>
  <si>
    <t>VS Schnann - Pettneu</t>
  </si>
  <si>
    <t>al.zangerl@tsn.at</t>
  </si>
  <si>
    <t>Schnann 69</t>
  </si>
  <si>
    <t>70616</t>
  </si>
  <si>
    <t>6574</t>
  </si>
  <si>
    <t>Pettneu a.A. / Schnann</t>
  </si>
  <si>
    <t>761321</t>
  </si>
  <si>
    <t>706052</t>
  </si>
  <si>
    <t>MS Clemens Holzmeister</t>
  </si>
  <si>
    <t>Pauli Karl Helmut</t>
  </si>
  <si>
    <t>h.pauli@tsn.at</t>
  </si>
  <si>
    <t>Ladner Michael</t>
  </si>
  <si>
    <t>mich.ladner@tsn.at</t>
  </si>
  <si>
    <t>Schulhausplatz 5</t>
  </si>
  <si>
    <t>00436506491168</t>
  </si>
  <si>
    <t>direktion@ms-landeck.tsn.at</t>
  </si>
  <si>
    <t>https://www.ms-landeck.tsn.at</t>
  </si>
  <si>
    <t>761411</t>
  </si>
  <si>
    <t>706301</t>
  </si>
  <si>
    <t>VS Nauders</t>
  </si>
  <si>
    <t>w.albert@tsn.at</t>
  </si>
  <si>
    <t>Nauders 310</t>
  </si>
  <si>
    <t>70615</t>
  </si>
  <si>
    <t>6543</t>
  </si>
  <si>
    <t>Nauders</t>
  </si>
  <si>
    <t>004366488678080</t>
  </si>
  <si>
    <t>760611</t>
  </si>
  <si>
    <t>706121</t>
  </si>
  <si>
    <t>VS Grins</t>
  </si>
  <si>
    <t>Grins 69</t>
  </si>
  <si>
    <t>70607</t>
  </si>
  <si>
    <t>6591</t>
  </si>
  <si>
    <t>Grins</t>
  </si>
  <si>
    <t>http://www.vs-grins.tsn.at/</t>
  </si>
  <si>
    <t>761361</t>
  </si>
  <si>
    <t>706025</t>
  </si>
  <si>
    <t>Bombardelli Martina</t>
  </si>
  <si>
    <t>m.bombardelli@tsn.at</t>
  </si>
  <si>
    <t>Kreuzgasse 9</t>
  </si>
  <si>
    <t>http://www.tfbs-landeck.tsn.at</t>
  </si>
  <si>
    <t>760711</t>
  </si>
  <si>
    <t>706131</t>
  </si>
  <si>
    <t>VS Ischgl</t>
  </si>
  <si>
    <t>p.tschiderer@tsn.at</t>
  </si>
  <si>
    <t>Wechner Fabienne Agnes</t>
  </si>
  <si>
    <t>f.wechner@tsn.at</t>
  </si>
  <si>
    <t>St. Nikolausweg 1</t>
  </si>
  <si>
    <t>70608</t>
  </si>
  <si>
    <t>6561</t>
  </si>
  <si>
    <t>Ischgl</t>
  </si>
  <si>
    <t>06644156809</t>
  </si>
  <si>
    <t>760911</t>
  </si>
  <si>
    <t>706221</t>
  </si>
  <si>
    <t>VS Kaunerberg</t>
  </si>
  <si>
    <t>maria.wolf@tsn.at</t>
  </si>
  <si>
    <t>Wassermann Edith</t>
  </si>
  <si>
    <t>e.wassermann@tsn.at</t>
  </si>
  <si>
    <t>Poschackerl 46</t>
  </si>
  <si>
    <t>70610</t>
  </si>
  <si>
    <t>6527</t>
  </si>
  <si>
    <t>Kaunerberg</t>
  </si>
  <si>
    <t>+43 5472 671331</t>
  </si>
  <si>
    <t>06802107840</t>
  </si>
  <si>
    <t>761011</t>
  </si>
  <si>
    <t>706231</t>
  </si>
  <si>
    <t>VS Kaunertal</t>
  </si>
  <si>
    <t>Jenewein Alexandra</t>
  </si>
  <si>
    <t>a.jenewein@tsn.at</t>
  </si>
  <si>
    <t>Feichten 154</t>
  </si>
  <si>
    <t>70611</t>
  </si>
  <si>
    <t>6524</t>
  </si>
  <si>
    <t>Feichten im Kaunertal</t>
  </si>
  <si>
    <t>http://www.vs-kaunertal.tsn.at</t>
  </si>
  <si>
    <t>761511</t>
  </si>
  <si>
    <t>706311</t>
  </si>
  <si>
    <t>VS Pettneu a.A.</t>
  </si>
  <si>
    <t>e.mathies@tsn.at</t>
  </si>
  <si>
    <t>Falch Christine</t>
  </si>
  <si>
    <t>c.falch@tsn.at</t>
  </si>
  <si>
    <t>Pettneu am Arlberg 130</t>
  </si>
  <si>
    <t>Pettneu a.A.</t>
  </si>
  <si>
    <t>06802112032</t>
  </si>
  <si>
    <t>http://www.vs-pettneu.tsn.at/</t>
  </si>
  <si>
    <t>761111</t>
  </si>
  <si>
    <t>706251</t>
  </si>
  <si>
    <t>VS Kauns</t>
  </si>
  <si>
    <t>r.maass@tsn.at</t>
  </si>
  <si>
    <t>Dorfstraße 27</t>
  </si>
  <si>
    <t>70612</t>
  </si>
  <si>
    <t>6526</t>
  </si>
  <si>
    <t>Kauns</t>
  </si>
  <si>
    <t>0699 10146578</t>
  </si>
  <si>
    <t>http://www.vs-kauns.tsn.at</t>
  </si>
  <si>
    <t>760712</t>
  </si>
  <si>
    <t>706141</t>
  </si>
  <si>
    <t>VS Mathon- Ischgl</t>
  </si>
  <si>
    <t>Mathoner Straße 48</t>
  </si>
  <si>
    <t>6562</t>
  </si>
  <si>
    <t>Ischgl / Mathon</t>
  </si>
  <si>
    <t>781521</t>
  </si>
  <si>
    <t>709132</t>
  </si>
  <si>
    <t>MS Hippach</t>
  </si>
  <si>
    <t>h.kroell@tsn.at</t>
  </si>
  <si>
    <t>Holzer Harald</t>
  </si>
  <si>
    <t>ha.holzer@tsn.at</t>
  </si>
  <si>
    <t>Lindenstraße 34</t>
  </si>
  <si>
    <t>70927</t>
  </si>
  <si>
    <t>6283</t>
  </si>
  <si>
    <t>Hippach</t>
  </si>
  <si>
    <t>0664 / 404 62 17</t>
  </si>
  <si>
    <t>direktion@ms-hippach.tsn.at</t>
  </si>
  <si>
    <t>https://www.ms-hippach.tsn.at</t>
  </si>
  <si>
    <t>781511</t>
  </si>
  <si>
    <t>709171</t>
  </si>
  <si>
    <t>VS Schwendau-Hippach</t>
  </si>
  <si>
    <t>ma.gasteiger@tsn.at</t>
  </si>
  <si>
    <t>Weißbacher Petra</t>
  </si>
  <si>
    <t>petra.weissbacher@tsn.at</t>
  </si>
  <si>
    <t>Johann-Sponring-Straße 82</t>
  </si>
  <si>
    <t>Schwendau</t>
  </si>
  <si>
    <t>+43 676 84 74 64 300</t>
  </si>
  <si>
    <t>782111</t>
  </si>
  <si>
    <t>709311</t>
  </si>
  <si>
    <t>VS Ried i. Z.</t>
  </si>
  <si>
    <t>e.keiler@tsn.at</t>
  </si>
  <si>
    <t>Hochstaffl Manuela</t>
  </si>
  <si>
    <t>m.hochstaffl@tsn.at</t>
  </si>
  <si>
    <t>Großriedstraße 8</t>
  </si>
  <si>
    <t>70923</t>
  </si>
  <si>
    <t>6273</t>
  </si>
  <si>
    <t>Ried i. Z.</t>
  </si>
  <si>
    <t>http://www.vs-ried-zillertal.tsn.at</t>
  </si>
  <si>
    <t>782311</t>
  </si>
  <si>
    <t>709341</t>
  </si>
  <si>
    <t>VS Hans-Sachs-Schwaz</t>
  </si>
  <si>
    <t>Franz-Josef-Straße 26</t>
  </si>
  <si>
    <t>70926</t>
  </si>
  <si>
    <t>6130</t>
  </si>
  <si>
    <t>http://www.vs-hanssachs-schwaz.tsn.at/</t>
  </si>
  <si>
    <t>782331</t>
  </si>
  <si>
    <t>709023</t>
  </si>
  <si>
    <t>ASO Schwaz</t>
  </si>
  <si>
    <t>s.wilfling@tsn.at</t>
  </si>
  <si>
    <t>Fankhauser Roland</t>
  </si>
  <si>
    <t>ro.fankhauser@tsn.at</t>
  </si>
  <si>
    <t>0680/5569019</t>
  </si>
  <si>
    <t>https://www.aso-schwaz.tsn.at</t>
  </si>
  <si>
    <t>782321</t>
  </si>
  <si>
    <t>709052</t>
  </si>
  <si>
    <t>MS 1 Schwaz</t>
  </si>
  <si>
    <t>Hubert-Danzl-Platz 1</t>
  </si>
  <si>
    <t>direktion@ms1schwaz.tsn.at</t>
  </si>
  <si>
    <t>http://www.ms1schwaz.tsn.at/</t>
  </si>
  <si>
    <t>782322</t>
  </si>
  <si>
    <t>709062</t>
  </si>
  <si>
    <t>MS 2 Schwaz</t>
  </si>
  <si>
    <t>Hintner Johannes</t>
  </si>
  <si>
    <t>h.hintner@tsn.at</t>
  </si>
  <si>
    <t>Müller Bianca</t>
  </si>
  <si>
    <t>bianca.mueller@tsn.at</t>
  </si>
  <si>
    <t>+4367762033759</t>
  </si>
  <si>
    <t>direktion@ms2schwaz.tsn.at</t>
  </si>
  <si>
    <t>https://www.ms2schwaz.tsn.at</t>
  </si>
  <si>
    <t>782411</t>
  </si>
  <si>
    <t>709391</t>
  </si>
  <si>
    <t>VS Stans</t>
  </si>
  <si>
    <t>a.aicher@tsn.at</t>
  </si>
  <si>
    <t>Poostchi-Götsch Caroline</t>
  </si>
  <si>
    <t>c.poostchi-goetsch@tsn.at</t>
  </si>
  <si>
    <t>Oberdorf 96</t>
  </si>
  <si>
    <t>70928</t>
  </si>
  <si>
    <t>6135</t>
  </si>
  <si>
    <t>Stans</t>
  </si>
  <si>
    <t>+43 680 320 8762</t>
  </si>
  <si>
    <t>http://vs-stans.tsn.at</t>
  </si>
  <si>
    <t>781912</t>
  </si>
  <si>
    <t>709291</t>
  </si>
  <si>
    <t>VS Pillberg</t>
  </si>
  <si>
    <t>u.larch@tsn.at</t>
  </si>
  <si>
    <t>Pillbergstraße 109</t>
  </si>
  <si>
    <t>70921</t>
  </si>
  <si>
    <t>6136</t>
  </si>
  <si>
    <t>Pill / Pillberg</t>
  </si>
  <si>
    <t>http://www.vs-pillberg.tsn.at</t>
  </si>
  <si>
    <t>782211</t>
  </si>
  <si>
    <t>709331</t>
  </si>
  <si>
    <t>VS Schlitters</t>
  </si>
  <si>
    <t>Egg Peter</t>
  </si>
  <si>
    <t>pe.egg@tsn.at</t>
  </si>
  <si>
    <t>Rimml Sonja</t>
  </si>
  <si>
    <t>sonja.rimml@tsn.at</t>
  </si>
  <si>
    <t>Schlitters 111</t>
  </si>
  <si>
    <t>70925</t>
  </si>
  <si>
    <t>6262</t>
  </si>
  <si>
    <t>Schlitters</t>
  </si>
  <si>
    <t>+436767264900</t>
  </si>
  <si>
    <t>http://vs-schlitters.tsn.at</t>
  </si>
  <si>
    <t>782351</t>
  </si>
  <si>
    <t>709035</t>
  </si>
  <si>
    <t>TFBS Schwaz-Rotholz</t>
  </si>
  <si>
    <t>Schwaiger Gudrun</t>
  </si>
  <si>
    <t>g.schwaiger@tsn.at</t>
  </si>
  <si>
    <t>Johannes-Messner-Weg 6</t>
  </si>
  <si>
    <t>http://www.tfbs-schwaz.tsn.at</t>
  </si>
  <si>
    <t>782312</t>
  </si>
  <si>
    <t>709351</t>
  </si>
  <si>
    <t>VS Johannes Messner</t>
  </si>
  <si>
    <t>Schneider Christoph Mario</t>
  </si>
  <si>
    <t>christ.schneider@tsn.at</t>
  </si>
  <si>
    <t>Lintner Katrin</t>
  </si>
  <si>
    <t>k.lintner@tsn.at</t>
  </si>
  <si>
    <t>Johannes-Messner-Weg 8</t>
  </si>
  <si>
    <t>http://www.vs-johannes-messner.tsn.at</t>
  </si>
  <si>
    <t>782011</t>
  </si>
  <si>
    <t>709301</t>
  </si>
  <si>
    <t>VS Ramsau i. Z.</t>
  </si>
  <si>
    <t>ma.taschler@tsn.at</t>
  </si>
  <si>
    <t>Ahamer Martin</t>
  </si>
  <si>
    <t>m.ahamer@tsn.at</t>
  </si>
  <si>
    <t>Ramsau 240</t>
  </si>
  <si>
    <t>70922</t>
  </si>
  <si>
    <t>6284</t>
  </si>
  <si>
    <t>Ramsau i.Z.</t>
  </si>
  <si>
    <t>782721</t>
  </si>
  <si>
    <t>709072</t>
  </si>
  <si>
    <t>MS Stumm u. U.</t>
  </si>
  <si>
    <t>Mösinger Kai</t>
  </si>
  <si>
    <t>k.moesinger@tsn.at</t>
  </si>
  <si>
    <t>Lenzengasse 1</t>
  </si>
  <si>
    <t>70931</t>
  </si>
  <si>
    <t>6275</t>
  </si>
  <si>
    <t>Stumm</t>
  </si>
  <si>
    <t>direktion@ms-stumm.tsn.at</t>
  </si>
  <si>
    <t>https://www.ms-stumm.tsn.at</t>
  </si>
  <si>
    <t>782711</t>
  </si>
  <si>
    <t>709421</t>
  </si>
  <si>
    <t>VS Stumm</t>
  </si>
  <si>
    <t>m.niederklapfer@tsn.at</t>
  </si>
  <si>
    <t>Muigg Susanne</t>
  </si>
  <si>
    <t>s.muigg@tsn.at</t>
  </si>
  <si>
    <t>Lenzengasse 3</t>
  </si>
  <si>
    <t>782811</t>
  </si>
  <si>
    <t>709111</t>
  </si>
  <si>
    <t>f.brugger@tsn.at</t>
  </si>
  <si>
    <t>Gattererberg 14</t>
  </si>
  <si>
    <t>70932</t>
  </si>
  <si>
    <t>6276</t>
  </si>
  <si>
    <t>Stummerberg</t>
  </si>
  <si>
    <t>+436764357903</t>
  </si>
  <si>
    <t>783212</t>
  </si>
  <si>
    <t>709481</t>
  </si>
  <si>
    <t>VS Vomp</t>
  </si>
  <si>
    <t>Sailer-Pichler Nicole</t>
  </si>
  <si>
    <t>nicole.sailer@tsn.at</t>
  </si>
  <si>
    <t>Kindler Maximilian</t>
  </si>
  <si>
    <t>m.kindler@tsn.at</t>
  </si>
  <si>
    <t>Hoferweg 10</t>
  </si>
  <si>
    <t>70936</t>
  </si>
  <si>
    <t>6134</t>
  </si>
  <si>
    <t>Vomp</t>
  </si>
  <si>
    <t>0650/9805516</t>
  </si>
  <si>
    <t>http://www.vs-vomp.tsn.at/</t>
  </si>
  <si>
    <t>783312</t>
  </si>
  <si>
    <t>709181</t>
  </si>
  <si>
    <t>VS Innerweerberg</t>
  </si>
  <si>
    <t>ve.splechtna@tsn.at</t>
  </si>
  <si>
    <t>Schöser Monika</t>
  </si>
  <si>
    <t>m.schoeser@tsn.at</t>
  </si>
  <si>
    <t>Innerberg 10</t>
  </si>
  <si>
    <t>70938</t>
  </si>
  <si>
    <t>6133</t>
  </si>
  <si>
    <t>Weerberg/Innerweerberg</t>
  </si>
  <si>
    <t>0676/5452989</t>
  </si>
  <si>
    <t>http://www.vs-innerweerberg.tsn.at</t>
  </si>
  <si>
    <t>782812</t>
  </si>
  <si>
    <t>709431</t>
  </si>
  <si>
    <t>VS Stummerberg</t>
  </si>
  <si>
    <t>martina.gruber@tsn.at</t>
  </si>
  <si>
    <t>Hauser Sabrina</t>
  </si>
  <si>
    <t>sab.hauser@tsn.at</t>
  </si>
  <si>
    <t>Stummerberg 48</t>
  </si>
  <si>
    <t>+436641671306</t>
  </si>
  <si>
    <t>782511</t>
  </si>
  <si>
    <t>709401</t>
  </si>
  <si>
    <t>VS Steinberg a. R.</t>
  </si>
  <si>
    <t>Steinberg am Rofan 29</t>
  </si>
  <si>
    <t>70929</t>
  </si>
  <si>
    <t>6215</t>
  </si>
  <si>
    <t>Steinberg a. R.</t>
  </si>
  <si>
    <t>782911</t>
  </si>
  <si>
    <t>709441</t>
  </si>
  <si>
    <t>VS Terfens</t>
  </si>
  <si>
    <t>Zanger Carina</t>
  </si>
  <si>
    <t>c.zanger@tsn.at</t>
  </si>
  <si>
    <t>Derfeser Bianca</t>
  </si>
  <si>
    <t>bi.kroell@tsn.at</t>
  </si>
  <si>
    <t>Kirchstraße 9</t>
  </si>
  <si>
    <t>70933</t>
  </si>
  <si>
    <t>6123</t>
  </si>
  <si>
    <t>Terfens</t>
  </si>
  <si>
    <t>+43676840533800</t>
  </si>
  <si>
    <t>782611</t>
  </si>
  <si>
    <t>709411</t>
  </si>
  <si>
    <t>VS Strass i. Z.</t>
  </si>
  <si>
    <t>Schreder Friedrun</t>
  </si>
  <si>
    <t>f.schreder@tsn.at</t>
  </si>
  <si>
    <t>Feix Martina</t>
  </si>
  <si>
    <t>m.feix@tsn.at</t>
  </si>
  <si>
    <t>Oberdorf 12</t>
  </si>
  <si>
    <t>70930</t>
  </si>
  <si>
    <t>6261</t>
  </si>
  <si>
    <t>Strass i. Z.</t>
  </si>
  <si>
    <t>06507718570</t>
  </si>
  <si>
    <t>http://www.vs-strass.tsn.at/</t>
  </si>
  <si>
    <t>783111</t>
  </si>
  <si>
    <t>709471</t>
  </si>
  <si>
    <t>VS Uderns</t>
  </si>
  <si>
    <t>r.kainzner@tsn.at</t>
  </si>
  <si>
    <t>70935</t>
  </si>
  <si>
    <t>6271</t>
  </si>
  <si>
    <t>Uderns</t>
  </si>
  <si>
    <t>+43-660-1431975</t>
  </si>
  <si>
    <t>http://www.vs-uderns.tsn.at</t>
  </si>
  <si>
    <t>782912</t>
  </si>
  <si>
    <t>709491</t>
  </si>
  <si>
    <t>VS Vomperbach</t>
  </si>
  <si>
    <t>Danler Barbara</t>
  </si>
  <si>
    <t>barbara.danler@tsn.at</t>
  </si>
  <si>
    <t>Kirchboden 15</t>
  </si>
  <si>
    <t>Terfens / Vomperbach</t>
  </si>
  <si>
    <t>0676/ 840 533 801</t>
  </si>
  <si>
    <t>http://www.vs-vomperbach.tsn.at</t>
  </si>
  <si>
    <t>783421</t>
  </si>
  <si>
    <t>709092</t>
  </si>
  <si>
    <t>MS Weer</t>
  </si>
  <si>
    <t>Auckenthaler Dietmar</t>
  </si>
  <si>
    <t>d.auckenthaler@tsn.at</t>
  </si>
  <si>
    <t>Gossner Manfred</t>
  </si>
  <si>
    <t>m.gossner@tsn.at</t>
  </si>
  <si>
    <t>Schulgasse 6</t>
  </si>
  <si>
    <t>70937</t>
  </si>
  <si>
    <t>6116</t>
  </si>
  <si>
    <t>Weer</t>
  </si>
  <si>
    <t>direktion@ms-weer.tsn.at</t>
  </si>
  <si>
    <t>https://www.ms-weer.tsn.at</t>
  </si>
  <si>
    <t>783221</t>
  </si>
  <si>
    <t>709082</t>
  </si>
  <si>
    <t>MS Vomp-Stans</t>
  </si>
  <si>
    <t>Fiecht 1</t>
  </si>
  <si>
    <t>direktion@ms-vomp-stans.tsn.at</t>
  </si>
  <si>
    <t>https://www.ms-vomp-stans.tsn.at</t>
  </si>
  <si>
    <t>783313</t>
  </si>
  <si>
    <t>709251</t>
  </si>
  <si>
    <t>VS Mitterweerberg</t>
  </si>
  <si>
    <t>br.wild@tsn.at</t>
  </si>
  <si>
    <t>Fuchs Florian</t>
  </si>
  <si>
    <t>fl.fuchs@tsn.at</t>
  </si>
  <si>
    <t>Mitterberg 111</t>
  </si>
  <si>
    <t>Weerberg/Mitterweerberg</t>
  </si>
  <si>
    <t>+436502032450</t>
  </si>
  <si>
    <t>783011</t>
  </si>
  <si>
    <t>709221</t>
  </si>
  <si>
    <t>VS Tux</t>
  </si>
  <si>
    <t>gerda.wechselberger@tsn.at</t>
  </si>
  <si>
    <t>Tesar Manuela</t>
  </si>
  <si>
    <t>m.tesar@tsn.at</t>
  </si>
  <si>
    <t>Lanersbach 353</t>
  </si>
  <si>
    <t>70934</t>
  </si>
  <si>
    <t>6293</t>
  </si>
  <si>
    <t>Tux</t>
  </si>
  <si>
    <t>0664/1854299</t>
  </si>
  <si>
    <t>http://vstux.naturparkschule.at</t>
  </si>
  <si>
    <t>783021</t>
  </si>
  <si>
    <t>709122</t>
  </si>
  <si>
    <t>MS Tux</t>
  </si>
  <si>
    <t>a.rausch@tsn.at</t>
  </si>
  <si>
    <t>Schnitzinger Carina</t>
  </si>
  <si>
    <t>ca.schnitzinger@tsn.at</t>
  </si>
  <si>
    <t>Lanersbach 354</t>
  </si>
  <si>
    <t>+43 5287 855528</t>
  </si>
  <si>
    <t>06502235640</t>
  </si>
  <si>
    <t>direktion@ms-tux.tsn.at</t>
  </si>
  <si>
    <t>https://www.ms-tux.tsn.at</t>
  </si>
  <si>
    <t>783611</t>
  </si>
  <si>
    <t>709511</t>
  </si>
  <si>
    <t>VS Zell a. Z.</t>
  </si>
  <si>
    <t>Rieder Carina</t>
  </si>
  <si>
    <t>car.rieder@tsn.at</t>
  </si>
  <si>
    <t>Unterdorf 15</t>
  </si>
  <si>
    <t>70940</t>
  </si>
  <si>
    <t>6280</t>
  </si>
  <si>
    <t>Zell a.Z.</t>
  </si>
  <si>
    <t>783641</t>
  </si>
  <si>
    <t>709044</t>
  </si>
  <si>
    <t>PTS Zell a. Z.</t>
  </si>
  <si>
    <t>Haupt Peter</t>
  </si>
  <si>
    <t>p.haupt@tsn.at</t>
  </si>
  <si>
    <t>Schwimmbadweg 1</t>
  </si>
  <si>
    <t>http://www.pts-zell.tsn.at</t>
  </si>
  <si>
    <t>783621</t>
  </si>
  <si>
    <t>709102</t>
  </si>
  <si>
    <t>MS Zell</t>
  </si>
  <si>
    <t>pamela.hollaus@tsn.at</t>
  </si>
  <si>
    <t>Joast Friedrich</t>
  </si>
  <si>
    <t>f.joast@tsn.at</t>
  </si>
  <si>
    <t>Schwimmbadweg 2</t>
  </si>
  <si>
    <t>direktion@ms-zell.tsn.at</t>
  </si>
  <si>
    <t>https://www.ms-zell.tsn.at</t>
  </si>
  <si>
    <t>783511</t>
  </si>
  <si>
    <t>709501</t>
  </si>
  <si>
    <t>VS Wiesing</t>
  </si>
  <si>
    <t>Schallhart-Sanin Marion</t>
  </si>
  <si>
    <t>m.schallhart@tsn.at</t>
  </si>
  <si>
    <t>Felbermayer Doris</t>
  </si>
  <si>
    <t>do.felbermayer@tsn.at</t>
  </si>
  <si>
    <t>Dorf 67</t>
  </si>
  <si>
    <t>70939</t>
  </si>
  <si>
    <t>6210</t>
  </si>
  <si>
    <t>Wiesing</t>
  </si>
  <si>
    <t>+436763870178</t>
  </si>
  <si>
    <t>http://www.vs-wiesing.tsn.at</t>
  </si>
  <si>
    <t>720911</t>
  </si>
  <si>
    <t>703511</t>
  </si>
  <si>
    <t>VS Gschnitz</t>
  </si>
  <si>
    <t>Gschnitz 115</t>
  </si>
  <si>
    <t>70317</t>
  </si>
  <si>
    <t>Gschnitz</t>
  </si>
  <si>
    <t>+43 6505806680</t>
  </si>
  <si>
    <t>http://www.vs-gschnitz.tsn.at</t>
  </si>
  <si>
    <t>751911</t>
  </si>
  <si>
    <t>705361</t>
  </si>
  <si>
    <t>VS Reit am Berg</t>
  </si>
  <si>
    <t>Hoffmann Wolfgang</t>
  </si>
  <si>
    <t>w.hoffmann@tsn.at</t>
  </si>
  <si>
    <t>Anker Theresa</t>
  </si>
  <si>
    <t>t.anker@tsn.at</t>
  </si>
  <si>
    <t>Eiberg 14</t>
  </si>
  <si>
    <t>70519</t>
  </si>
  <si>
    <t>6346</t>
  </si>
  <si>
    <t>Niederndorferberg-Eiberg</t>
  </si>
  <si>
    <t>https://www.vs-reitamberg.tsn.at</t>
  </si>
  <si>
    <t>732421</t>
  </si>
  <si>
    <t>702102</t>
  </si>
  <si>
    <t>MS Pitztal</t>
  </si>
  <si>
    <t>Rundl Robert</t>
  </si>
  <si>
    <t>r.rundl@tsn.at</t>
  </si>
  <si>
    <t>Eiter Florian</t>
  </si>
  <si>
    <t>f.eiter@tsn.at</t>
  </si>
  <si>
    <t>Brennwald 82</t>
  </si>
  <si>
    <t>70224</t>
  </si>
  <si>
    <t>Wenns</t>
  </si>
  <si>
    <t>+4367763005315</t>
  </si>
  <si>
    <t>direktion@ms-pitztal.tsn.at</t>
  </si>
  <si>
    <t>https://www.ms-pitztal.tsn.at</t>
  </si>
  <si>
    <t>730211</t>
  </si>
  <si>
    <t>702061</t>
  </si>
  <si>
    <t>VS Haiming</t>
  </si>
  <si>
    <t>Thurner Michael</t>
  </si>
  <si>
    <t>m.thurner@tsn.at</t>
  </si>
  <si>
    <t>Schulstraße 23</t>
  </si>
  <si>
    <t>+43 5266 88600550</t>
  </si>
  <si>
    <t>+43 664 73528625</t>
  </si>
  <si>
    <t>http://www.vs-haiming.tsn.at/</t>
  </si>
  <si>
    <t>700317</t>
  </si>
  <si>
    <t>701311</t>
  </si>
  <si>
    <t>VS Hötting-West</t>
  </si>
  <si>
    <t>Wilhelmy-Weiss Elisabeth</t>
  </si>
  <si>
    <t>e.weiss@tsn.at</t>
  </si>
  <si>
    <t>Viktor-Franz-Hess-Straße 7a</t>
  </si>
  <si>
    <t>http://www.vs-hoettingwest.tsn.at/</t>
  </si>
  <si>
    <t>731111</t>
  </si>
  <si>
    <t>702211</t>
  </si>
  <si>
    <t>VS Mötz</t>
  </si>
  <si>
    <t>i.kranewitter@tsn.at</t>
  </si>
  <si>
    <t>Augustin Monika</t>
  </si>
  <si>
    <t>monika.augustin@tsn.at</t>
  </si>
  <si>
    <t>Winkl 10</t>
  </si>
  <si>
    <t>70211</t>
  </si>
  <si>
    <t>6423</t>
  </si>
  <si>
    <t>Mötz</t>
  </si>
  <si>
    <t>0043-6642812019</t>
  </si>
  <si>
    <t>http://www.vs-moetz.tsn.at</t>
  </si>
  <si>
    <t>770711</t>
  </si>
  <si>
    <t>708091</t>
  </si>
  <si>
    <t>VS Elbigenalp</t>
  </si>
  <si>
    <t>and.walch@tsn.at</t>
  </si>
  <si>
    <t>Wasle Heidrun</t>
  </si>
  <si>
    <t>h.wasle@tsn.at</t>
  </si>
  <si>
    <t>Dorf 31c</t>
  </si>
  <si>
    <t>720711</t>
  </si>
  <si>
    <t>703481</t>
  </si>
  <si>
    <t>VS Gnadenwald</t>
  </si>
  <si>
    <t>Gänzer Lena</t>
  </si>
  <si>
    <t>l.gaenzer@tsn.at</t>
  </si>
  <si>
    <t>Gnadenwald 51a</t>
  </si>
  <si>
    <t>70311</t>
  </si>
  <si>
    <t>6069</t>
  </si>
  <si>
    <t>Gnadenwald</t>
  </si>
  <si>
    <t>721511</t>
  </si>
  <si>
    <t>703561</t>
  </si>
  <si>
    <t>VS Mils</t>
  </si>
  <si>
    <t>o.gasser@tsn.at</t>
  </si>
  <si>
    <t>Kirchstraße 4a</t>
  </si>
  <si>
    <t>0650 8984660</t>
  </si>
  <si>
    <t>753141</t>
  </si>
  <si>
    <t>705034</t>
  </si>
  <si>
    <t>PTS Wörgl</t>
  </si>
  <si>
    <t>Hartl Martina</t>
  </si>
  <si>
    <t>m.hartl@tsn.at</t>
  </si>
  <si>
    <t>Brunner Birgitte</t>
  </si>
  <si>
    <t>bir.brunner@tsn.at</t>
  </si>
  <si>
    <t>Michael Unterguggenberger-Straße 8</t>
  </si>
  <si>
    <t>+43 650 7526932</t>
  </si>
  <si>
    <t>http://www.pts-woergl.tsn.at</t>
  </si>
  <si>
    <t>700161</t>
  </si>
  <si>
    <t>703125</t>
  </si>
  <si>
    <t>TFBS Bautechnik/Malerei</t>
  </si>
  <si>
    <t>Ehrenstrasser Reinhard</t>
  </si>
  <si>
    <t>re.ehrenstrasser@tsn.at</t>
  </si>
  <si>
    <t>Eichatstraße 18a</t>
  </si>
  <si>
    <t>http://www.tfbs-bau.tsn.at</t>
  </si>
  <si>
    <t>750121</t>
  </si>
  <si>
    <t>705162</t>
  </si>
  <si>
    <t>MS Alpbach</t>
  </si>
  <si>
    <t>Bletzacher Josef</t>
  </si>
  <si>
    <t>j.bletzacher@tsn.at</t>
  </si>
  <si>
    <t>Gutternig Georg</t>
  </si>
  <si>
    <t>g.gutternig@tsn.at</t>
  </si>
  <si>
    <t>Alpbach 670</t>
  </si>
  <si>
    <t>06888669251</t>
  </si>
  <si>
    <t>direktion@ms-alpbach.tsn.at</t>
  </si>
  <si>
    <t>https://www.ms-alpbach.tsn.at</t>
  </si>
  <si>
    <t>721211</t>
  </si>
  <si>
    <t>703531</t>
  </si>
  <si>
    <t>VS Kolsassberg</t>
  </si>
  <si>
    <t>Rettenbergstraße 67</t>
  </si>
  <si>
    <t>70323</t>
  </si>
  <si>
    <t>6115</t>
  </si>
  <si>
    <t>Kolsassberg</t>
  </si>
  <si>
    <t>751231</t>
  </si>
  <si>
    <t>705033</t>
  </si>
  <si>
    <t>Sonderschule Kramsach</t>
  </si>
  <si>
    <t>Steinberger Rene</t>
  </si>
  <si>
    <t>r.steinberger@tsn.at</t>
  </si>
  <si>
    <t>Braunegger Theresa</t>
  </si>
  <si>
    <t>th.braunegger@tsn.at</t>
  </si>
  <si>
    <t>Mariatal 15</t>
  </si>
  <si>
    <t>http://www.mariatal.tsn.at</t>
  </si>
  <si>
    <t>711811</t>
  </si>
  <si>
    <t>703241</t>
  </si>
  <si>
    <t>VS Anton Aichner</t>
  </si>
  <si>
    <t>Haider-Kollmer Martina</t>
  </si>
  <si>
    <t>m.haider-kollmer@tsn.at</t>
  </si>
  <si>
    <t>Dorfplatz 154</t>
  </si>
  <si>
    <t>70340</t>
  </si>
  <si>
    <t>6405</t>
  </si>
  <si>
    <t>Pfaffenhofen</t>
  </si>
  <si>
    <t>066473023250</t>
  </si>
  <si>
    <t>http://vspfaffenhofen.edupage.org/</t>
  </si>
  <si>
    <t>751511</t>
  </si>
  <si>
    <t>705341</t>
  </si>
  <si>
    <t>VS Oberlangkampfen</t>
  </si>
  <si>
    <t>w.strubreither@tsn.at</t>
  </si>
  <si>
    <t>Blanck Johanna</t>
  </si>
  <si>
    <t>j.blanck@tsn.at</t>
  </si>
  <si>
    <t>Innstraße 5</t>
  </si>
  <si>
    <t>+436765294980</t>
  </si>
  <si>
    <t>http://www.vs-oberlangkampfen.at/</t>
  </si>
  <si>
    <t>751521</t>
  </si>
  <si>
    <t>705172</t>
  </si>
  <si>
    <t>MS Langkampfen</t>
  </si>
  <si>
    <t>Weinmayer Florian</t>
  </si>
  <si>
    <t>f.weinmayer@tsn.at</t>
  </si>
  <si>
    <t>Untere Dorfstraße 20</t>
  </si>
  <si>
    <t>direktion@ms-langkampfen.tsn.at</t>
  </si>
  <si>
    <t>https://www.ms-langkampfen.tsn.at</t>
  </si>
  <si>
    <t>762011</t>
  </si>
  <si>
    <t>706411</t>
  </si>
  <si>
    <t>VS St. Anton a.A.</t>
  </si>
  <si>
    <t>an.keim@tsn.at</t>
  </si>
  <si>
    <t>Hafele Nina</t>
  </si>
  <si>
    <t>ni.forsthofer@tsn.at</t>
  </si>
  <si>
    <t>Marktstraße 28</t>
  </si>
  <si>
    <t>St. Anton a.A.</t>
  </si>
  <si>
    <t>+43676 9588867</t>
  </si>
  <si>
    <t>http://www.vs-stanton.tsn.at</t>
  </si>
  <si>
    <t>781911</t>
  </si>
  <si>
    <t>709281</t>
  </si>
  <si>
    <t>VS Pill</t>
  </si>
  <si>
    <t>Auweg 3</t>
  </si>
  <si>
    <t>Pill</t>
  </si>
  <si>
    <t>+43 676 7004854</t>
  </si>
  <si>
    <t>781211</t>
  </si>
  <si>
    <t>709131</t>
  </si>
  <si>
    <t>VS Gerlosberg</t>
  </si>
  <si>
    <t>Wechselberger Lukas</t>
  </si>
  <si>
    <t>l.wechselberger@tsn.at</t>
  </si>
  <si>
    <t>Widner Isabel</t>
  </si>
  <si>
    <t>i.widner@tsn.at</t>
  </si>
  <si>
    <t>Gerlosberg 42</t>
  </si>
  <si>
    <t>70913</t>
  </si>
  <si>
    <t>Gerlosberg</t>
  </si>
  <si>
    <t>+43 650 86 180 86</t>
  </si>
  <si>
    <t>781711</t>
  </si>
  <si>
    <t>709211</t>
  </si>
  <si>
    <t>VS Kaltenbach</t>
  </si>
  <si>
    <t>Pickl Gabriela</t>
  </si>
  <si>
    <t>g.pickl@tsn.at</t>
  </si>
  <si>
    <t>Schmiedau 17</t>
  </si>
  <si>
    <t>70918</t>
  </si>
  <si>
    <t>6272</t>
  </si>
  <si>
    <t>Kaltenbach</t>
  </si>
  <si>
    <t>+43 676 897451415</t>
  </si>
  <si>
    <t>781311</t>
  </si>
  <si>
    <t>709141</t>
  </si>
  <si>
    <t>VS Hainzenberg</t>
  </si>
  <si>
    <t>Dörfl 360</t>
  </si>
  <si>
    <t>70914</t>
  </si>
  <si>
    <t>6278</t>
  </si>
  <si>
    <t>Hainzenberg</t>
  </si>
  <si>
    <t>+4369910807329</t>
  </si>
  <si>
    <t>781411</t>
  </si>
  <si>
    <t>709151</t>
  </si>
  <si>
    <t>VS Hart i.Z.</t>
  </si>
  <si>
    <t>Plattner Patricia</t>
  </si>
  <si>
    <t>pa.plattner@tsn.at</t>
  </si>
  <si>
    <t>Kirchplatz 1</t>
  </si>
  <si>
    <t>70915</t>
  </si>
  <si>
    <t>6265</t>
  </si>
  <si>
    <t>Hart i.Z.</t>
  </si>
  <si>
    <t>http://vs-hart.tsn.at</t>
  </si>
  <si>
    <t>781621</t>
  </si>
  <si>
    <t>709022</t>
  </si>
  <si>
    <t>MS Jenbach 1</t>
  </si>
  <si>
    <t>Mascher Matthias</t>
  </si>
  <si>
    <t>mat.mascher@tsn.at</t>
  </si>
  <si>
    <t>Hinterlechner David</t>
  </si>
  <si>
    <t>da.hinterlechner@tsn.at</t>
  </si>
  <si>
    <t>Josef-Sattler-Straße 1</t>
  </si>
  <si>
    <t>70917</t>
  </si>
  <si>
    <t>6200</t>
  </si>
  <si>
    <t>Jenbach</t>
  </si>
  <si>
    <t>+43664808378020</t>
  </si>
  <si>
    <t>direktion@ms-jenbach1.tsn.at</t>
  </si>
  <si>
    <t>https://www.ms-jenbach1.tsn.at</t>
  </si>
  <si>
    <t>781622</t>
  </si>
  <si>
    <t>709032</t>
  </si>
  <si>
    <t>MS Jenbach 2</t>
  </si>
  <si>
    <t>Ruech Markus</t>
  </si>
  <si>
    <t>m.ruech@tsn.at</t>
  </si>
  <si>
    <t>direktion@ms-jenbach2.tsn.at</t>
  </si>
  <si>
    <t>https://www.ms-jenbach2.tsn.at</t>
  </si>
  <si>
    <t>781641</t>
  </si>
  <si>
    <t>709024</t>
  </si>
  <si>
    <t>PTS Jenbach</t>
  </si>
  <si>
    <t>Breitenlechner Thomas</t>
  </si>
  <si>
    <t>t.breitenlechner@tsn.at</t>
  </si>
  <si>
    <t>http://www.pts-jenbach.tsn.at/</t>
  </si>
  <si>
    <t>781841</t>
  </si>
  <si>
    <t>709054</t>
  </si>
  <si>
    <t>PTS Mayrhofen</t>
  </si>
  <si>
    <t>Hauptstraße 411</t>
  </si>
  <si>
    <t>70920</t>
  </si>
  <si>
    <t>Mayrhofen</t>
  </si>
  <si>
    <t>http://www.pts-mayrhofen.at/</t>
  </si>
  <si>
    <t>781812</t>
  </si>
  <si>
    <t>709241</t>
  </si>
  <si>
    <t>VS Mayrhofen</t>
  </si>
  <si>
    <t>Rieser Stefan Franz</t>
  </si>
  <si>
    <t>st.rieser@tsn.at</t>
  </si>
  <si>
    <t>Pfarrer-Krapf-Straße 399</t>
  </si>
  <si>
    <t>781821</t>
  </si>
  <si>
    <t>709042</t>
  </si>
  <si>
    <t>MS Mayrhofen</t>
  </si>
  <si>
    <t>Bachlechner Michael</t>
  </si>
  <si>
    <t>m.bachlechner@tsn.at</t>
  </si>
  <si>
    <t>Kopp Christine</t>
  </si>
  <si>
    <t>c.kopp@tsn.at</t>
  </si>
  <si>
    <t>direktion@ms-mayrhofen.tsn.at</t>
  </si>
  <si>
    <t>https://www.ms-mayrhofen.tsn.at</t>
  </si>
  <si>
    <t>780911</t>
  </si>
  <si>
    <t>709261</t>
  </si>
  <si>
    <t>VS Fügenberg</t>
  </si>
  <si>
    <t>Meindl Verena Angela</t>
  </si>
  <si>
    <t>Murtinger Birgit</t>
  </si>
  <si>
    <t>b.murtinger@tsn.at</t>
  </si>
  <si>
    <t>Hochfügenerstraße 142</t>
  </si>
  <si>
    <t>70910</t>
  </si>
  <si>
    <t>6264</t>
  </si>
  <si>
    <t>Fügenberg</t>
  </si>
  <si>
    <t>06503242852</t>
  </si>
  <si>
    <t>direktion@vs-fuegenberg.tsn.at</t>
  </si>
  <si>
    <t>781611</t>
  </si>
  <si>
    <t>709191</t>
  </si>
  <si>
    <t>VS Jenbach</t>
  </si>
  <si>
    <t>m.kainrath@tsn.at</t>
  </si>
  <si>
    <t>Sautner Michaela</t>
  </si>
  <si>
    <t>m.sautner@tsn.at</t>
  </si>
  <si>
    <t>Südtiroler Platz 1</t>
  </si>
  <si>
    <t>+43664/808377010</t>
  </si>
  <si>
    <t>direktion@vs-jenbach.tsn.at</t>
  </si>
  <si>
    <t>781011</t>
  </si>
  <si>
    <t>709101</t>
  </si>
  <si>
    <t>VS Gallzein</t>
  </si>
  <si>
    <t>Sock Christine</t>
  </si>
  <si>
    <t>ch.sock@tsn.at</t>
  </si>
  <si>
    <t>Herrnegger Lisa</t>
  </si>
  <si>
    <t>l.herrnegger@tsn.at</t>
  </si>
  <si>
    <t>Gallzein 58</t>
  </si>
  <si>
    <t>70911</t>
  </si>
  <si>
    <t>6222</t>
  </si>
  <si>
    <t>Gallzein</t>
  </si>
  <si>
    <t>781512</t>
  </si>
  <si>
    <t>709381</t>
  </si>
  <si>
    <t>VS Schwendberg</t>
  </si>
  <si>
    <t>Hochschwendberg 478</t>
  </si>
  <si>
    <t>70916</t>
  </si>
  <si>
    <t>Hippach / Schwendberg</t>
  </si>
  <si>
    <t>06644626795</t>
  </si>
  <si>
    <t>http://www.vs-schwendberg.tsn.at</t>
  </si>
  <si>
    <t>732321</t>
  </si>
  <si>
    <t>702112</t>
  </si>
  <si>
    <t>MS Umhausen</t>
  </si>
  <si>
    <t>j.falkner@tsn.at</t>
  </si>
  <si>
    <t>Zankai Andreas</t>
  </si>
  <si>
    <t>a.zankai@tsn.at</t>
  </si>
  <si>
    <t>+436606591656</t>
  </si>
  <si>
    <t>direktion@ms-umhausen.tsn.at</t>
  </si>
  <si>
    <t>https://www.ms-umhausen.tsn.at</t>
  </si>
  <si>
    <t>751811</t>
  </si>
  <si>
    <t>705321</t>
  </si>
  <si>
    <t>VS Niederndorf</t>
  </si>
  <si>
    <t>Aschenbrenner-Giacchino Tanja</t>
  </si>
  <si>
    <t>t.giacchino@tsn.at</t>
  </si>
  <si>
    <t>Dorf 35</t>
  </si>
  <si>
    <t>70518</t>
  </si>
  <si>
    <t>6342</t>
  </si>
  <si>
    <t>Niederndorf</t>
  </si>
  <si>
    <t>http://www.vs-niederndorf.tsn.at</t>
  </si>
  <si>
    <t>751821</t>
  </si>
  <si>
    <t>705092</t>
  </si>
  <si>
    <t>MS Niederndorf</t>
  </si>
  <si>
    <t>Fuchs-Roller Saskia</t>
  </si>
  <si>
    <t>s.fuchs-roller@tsn.at</t>
  </si>
  <si>
    <t>Esterl Peter</t>
  </si>
  <si>
    <t>pe74@tsn.at</t>
  </si>
  <si>
    <t>Bergstraße 5</t>
  </si>
  <si>
    <t>06764101032</t>
  </si>
  <si>
    <t>direktion@ms-niederndorf.tsn.at</t>
  </si>
  <si>
    <t>https://www.ms-niederndorf.tsn.at</t>
  </si>
  <si>
    <t>730314</t>
  </si>
  <si>
    <t>702481</t>
  </si>
  <si>
    <t>Braunhofer Andreas</t>
  </si>
  <si>
    <t>a.braunhofer@tsn.at</t>
  </si>
  <si>
    <t>Auf Arzill 151</t>
  </si>
  <si>
    <t>780111</t>
  </si>
  <si>
    <t>709011</t>
  </si>
  <si>
    <t>VS Achenkirch</t>
  </si>
  <si>
    <t>ang.eller@tsn.at</t>
  </si>
  <si>
    <t>Danler Elke</t>
  </si>
  <si>
    <t>e.danler@tsn.at</t>
  </si>
  <si>
    <t>Schulstraße 377a</t>
  </si>
  <si>
    <t>70901</t>
  </si>
  <si>
    <t>Achenkirch</t>
  </si>
  <si>
    <t>+43664/4246824</t>
  </si>
  <si>
    <t>http://www.vs-achenkirch.tsn.at</t>
  </si>
  <si>
    <t>760221</t>
  </si>
  <si>
    <t>706102</t>
  </si>
  <si>
    <t>MS Serfaus-Fiss-Ladis</t>
  </si>
  <si>
    <t>Heiß Diana</t>
  </si>
  <si>
    <t>di.heiss@tsn.at</t>
  </si>
  <si>
    <t>Rietzler Elmar</t>
  </si>
  <si>
    <t>e.rietzler@tsn.at</t>
  </si>
  <si>
    <t>Fisser Straße 11</t>
  </si>
  <si>
    <t>0664 2206173</t>
  </si>
  <si>
    <t>direktion@ms-fiss.tsn.at</t>
  </si>
  <si>
    <t>https://www.ms-fiss.tsn.at</t>
  </si>
  <si>
    <t>710911</t>
  </si>
  <si>
    <t>703101</t>
  </si>
  <si>
    <t>VS Kematen i.T.</t>
  </si>
  <si>
    <t>Bahnhofstraße 9</t>
  </si>
  <si>
    <t>https://www.vs-kematen.tsn.at/</t>
  </si>
  <si>
    <t>730231</t>
  </si>
  <si>
    <t>702023</t>
  </si>
  <si>
    <t>ASO Haiming</t>
  </si>
  <si>
    <t>Rotter Daniela</t>
  </si>
  <si>
    <t>d.rotter@tsn.at</t>
  </si>
  <si>
    <t>Mohamed Barbara</t>
  </si>
  <si>
    <t>ba.mohamed@tsn.at</t>
  </si>
  <si>
    <t>Waldstraße 13a</t>
  </si>
  <si>
    <t>Ötztal-Bahnhof / Haiming</t>
  </si>
  <si>
    <t>06607737380</t>
  </si>
  <si>
    <t>http://www.aso-haiming.tsn.at/</t>
  </si>
  <si>
    <t>780822</t>
  </si>
  <si>
    <t>709142</t>
  </si>
  <si>
    <t>MS Fügen 2</t>
  </si>
  <si>
    <t>Schmid Daniel</t>
  </si>
  <si>
    <t>da.schmid@tsn.at</t>
  </si>
  <si>
    <t>Kasebacher Peter</t>
  </si>
  <si>
    <t>p.kasebacher@tsn.at</t>
  </si>
  <si>
    <t>Lindenweg 30</t>
  </si>
  <si>
    <t>direktion@ms-fuegen2.tsn.at</t>
  </si>
  <si>
    <t>https://www.ms-fuegen2.tsn.at</t>
  </si>
  <si>
    <t>792731</t>
  </si>
  <si>
    <t>707043</t>
  </si>
  <si>
    <t>Georg Großlercher Schule</t>
  </si>
  <si>
    <t>Kozubowski Markus</t>
  </si>
  <si>
    <t>m.kozubowski@tsn.at</t>
  </si>
  <si>
    <t>Bachmann Sandra</t>
  </si>
  <si>
    <t>sandra.bachmann@tsn.at</t>
  </si>
  <si>
    <t>Sillian 185j</t>
  </si>
  <si>
    <t>+43 6645912622</t>
  </si>
  <si>
    <t>http://www.aso-sillian.tsn.at</t>
  </si>
  <si>
    <t>732411</t>
  </si>
  <si>
    <t>702451</t>
  </si>
  <si>
    <t>VS Wenns</t>
  </si>
  <si>
    <t>Weber Dinah</t>
  </si>
  <si>
    <t>d.weber@tsn.at</t>
  </si>
  <si>
    <t>Perkhofer Christian</t>
  </si>
  <si>
    <t>ch.perkhofer@tsn.at</t>
  </si>
  <si>
    <t>Unterdorf 63</t>
  </si>
  <si>
    <t>+43 664 4015113</t>
  </si>
  <si>
    <t>http://www.vs-wenns.tsn.at/</t>
  </si>
  <si>
    <t>780832</t>
  </si>
  <si>
    <t>709043</t>
  </si>
  <si>
    <t>ASO Fügen</t>
  </si>
  <si>
    <t>p.gruber@tsn.at</t>
  </si>
  <si>
    <t>Kwech Andrea</t>
  </si>
  <si>
    <t>an.kwech@tsn.at</t>
  </si>
  <si>
    <t>Lindenweg 24</t>
  </si>
  <si>
    <t>http://www.aso-fuegen.tsn.at</t>
  </si>
  <si>
    <t>752811</t>
  </si>
  <si>
    <t>705441</t>
  </si>
  <si>
    <t>VS Angerberg</t>
  </si>
  <si>
    <t>a.blanck@tsn.at</t>
  </si>
  <si>
    <t>Linden 7</t>
  </si>
  <si>
    <t>70528</t>
  </si>
  <si>
    <t>6320</t>
  </si>
  <si>
    <t>Angerberg</t>
  </si>
  <si>
    <t>+4369917184322</t>
  </si>
  <si>
    <t>http://www.vs-angerberg.tsn.at/</t>
  </si>
  <si>
    <t>721022</t>
  </si>
  <si>
    <t>703122</t>
  </si>
  <si>
    <t>MS Dr. Posch</t>
  </si>
  <si>
    <t>Erhart David</t>
  </si>
  <si>
    <t>da.erhart@tsn.at</t>
  </si>
  <si>
    <t>Gerbergasse 2</t>
  </si>
  <si>
    <t>Hall i. T.</t>
  </si>
  <si>
    <t>direktion@ms-drposch.tsn.at</t>
  </si>
  <si>
    <t>https://www.ms-drposch.tsn.at</t>
  </si>
  <si>
    <t>742011</t>
  </si>
  <si>
    <t>704311</t>
  </si>
  <si>
    <t>VS Westendorf</t>
  </si>
  <si>
    <t>Wörgötter-Margreiter Petra</t>
  </si>
  <si>
    <t>pe.woergoetter@tsn.at</t>
  </si>
  <si>
    <t>Sennereiweg 3</t>
  </si>
  <si>
    <t>730711</t>
  </si>
  <si>
    <t>702171</t>
  </si>
  <si>
    <t>VS Karrösten</t>
  </si>
  <si>
    <t>k.reich@tsn.at</t>
  </si>
  <si>
    <t>Walser Bianca</t>
  </si>
  <si>
    <t>b.raffl@tsn.at</t>
  </si>
  <si>
    <t>Windegg 11</t>
  </si>
  <si>
    <t>70207</t>
  </si>
  <si>
    <t>6463</t>
  </si>
  <si>
    <t>Karrösten</t>
  </si>
  <si>
    <t>+43650 8100 722</t>
  </si>
  <si>
    <t>http://www.vs-karroesten.tsn.at</t>
  </si>
  <si>
    <t>782341</t>
  </si>
  <si>
    <t>709014</t>
  </si>
  <si>
    <t>PTS Schwaz</t>
  </si>
  <si>
    <t>Kromp Heiko</t>
  </si>
  <si>
    <t>h.kromp@tsn.at</t>
  </si>
  <si>
    <t>Gutmann Thomas</t>
  </si>
  <si>
    <t>t.gutmann@tsn.at</t>
  </si>
  <si>
    <t>Hubert-Danzl-Platz 2</t>
  </si>
  <si>
    <t>+436502711721</t>
  </si>
  <si>
    <t>http://www.pts-schwaz.tsn.at</t>
  </si>
  <si>
    <t>711421</t>
  </si>
  <si>
    <t>703042</t>
  </si>
  <si>
    <t>MS/Ski-MS Neustift</t>
  </si>
  <si>
    <t>Brandstätter Andrea</t>
  </si>
  <si>
    <t>a.brandstaetter@tsn.at</t>
  </si>
  <si>
    <t>Stubaitalstraße 8</t>
  </si>
  <si>
    <t>Neustift i.St.</t>
  </si>
  <si>
    <t>066488446164</t>
  </si>
  <si>
    <t>+4366488446164</t>
  </si>
  <si>
    <t>direktion@ms-neustift.tsn.at</t>
  </si>
  <si>
    <t>https://www.ms-neustift.tsn.at</t>
  </si>
  <si>
    <t>711441</t>
  </si>
  <si>
    <t>703144</t>
  </si>
  <si>
    <t>PTS Stubai</t>
  </si>
  <si>
    <t>Gratl Arnold</t>
  </si>
  <si>
    <t>arnold.gratl@tsn.at</t>
  </si>
  <si>
    <t>Draxl Karin</t>
  </si>
  <si>
    <t>k.draxl@tsn.at</t>
  </si>
  <si>
    <t>+4366488735015</t>
  </si>
  <si>
    <t>http://www.pts-stubai.tsn.at</t>
  </si>
  <si>
    <t>711413</t>
  </si>
  <si>
    <t>703181</t>
  </si>
  <si>
    <t>VS Neustift i.St.</t>
  </si>
  <si>
    <t>r.leitner@tsn.at</t>
  </si>
  <si>
    <t>Mair Monika</t>
  </si>
  <si>
    <t>mo.mair@tsn.at</t>
  </si>
  <si>
    <t>760813</t>
  </si>
  <si>
    <t>706161</t>
  </si>
  <si>
    <t>VS Kappl</t>
  </si>
  <si>
    <t>Wechner Alexandra</t>
  </si>
  <si>
    <t>al.wechner@tsn.at</t>
  </si>
  <si>
    <t>Hellings Klaudia</t>
  </si>
  <si>
    <t>k.hellings@tsn.at</t>
  </si>
  <si>
    <t>Lochau 707</t>
  </si>
  <si>
    <t>70609</t>
  </si>
  <si>
    <t>6555</t>
  </si>
  <si>
    <t>Kappl</t>
  </si>
  <si>
    <t>+43660 5565419</t>
  </si>
  <si>
    <t>http://www.vs-kappl.tsn.at</t>
  </si>
  <si>
    <t>771611</t>
  </si>
  <si>
    <t>708191</t>
  </si>
  <si>
    <t>VS Holzgau</t>
  </si>
  <si>
    <t>Holzgau 71a</t>
  </si>
  <si>
    <t>70817</t>
  </si>
  <si>
    <t>6654</t>
  </si>
  <si>
    <t>Holzgau</t>
  </si>
  <si>
    <t>0676 / 7543277</t>
  </si>
  <si>
    <t>711111</t>
  </si>
  <si>
    <t>703131</t>
  </si>
  <si>
    <t>VS Mieders</t>
  </si>
  <si>
    <t>Pernsteiner-Krall Angela</t>
  </si>
  <si>
    <t>a.pernsteiner@tsn.at</t>
  </si>
  <si>
    <t>Dorfstraße 37</t>
  </si>
  <si>
    <t>70328</t>
  </si>
  <si>
    <t>6142</t>
  </si>
  <si>
    <t>Mieders</t>
  </si>
  <si>
    <t>+436648322065</t>
  </si>
  <si>
    <t>http://www.vs-mieders.tsn.at/</t>
  </si>
  <si>
    <t>730411</t>
  </si>
  <si>
    <t>702111</t>
  </si>
  <si>
    <t>VS Imsterberg</t>
  </si>
  <si>
    <t>Schatz Wolfgang</t>
  </si>
  <si>
    <t>w.schatz@tsn.at</t>
  </si>
  <si>
    <t>Ried 4a</t>
  </si>
  <si>
    <t>70204</t>
  </si>
  <si>
    <t>6492</t>
  </si>
  <si>
    <t>Imsterberg</t>
  </si>
  <si>
    <t>+43 664 9462192</t>
  </si>
  <si>
    <t>http://www.vs-imsterberg.tsn.at</t>
  </si>
  <si>
    <t>750211</t>
  </si>
  <si>
    <t>705021</t>
  </si>
  <si>
    <t>VS Angath</t>
  </si>
  <si>
    <t>an.fuchs@tsn.at</t>
  </si>
  <si>
    <t>Gruber-Fuchs Maria</t>
  </si>
  <si>
    <t>m.gruber-fuchs@tsn.at</t>
  </si>
  <si>
    <t>Dorfplatz 2</t>
  </si>
  <si>
    <t>70502</t>
  </si>
  <si>
    <t>6321</t>
  </si>
  <si>
    <t>Angath</t>
  </si>
  <si>
    <t>06643825529</t>
  </si>
  <si>
    <t>http://www.vs-angath.tsn.at</t>
  </si>
  <si>
    <t>721031</t>
  </si>
  <si>
    <t>703023</t>
  </si>
  <si>
    <t>ASO Schulzentrum Hall</t>
  </si>
  <si>
    <t>Knapp-Hauser Karoline</t>
  </si>
  <si>
    <t>k.knapp-hauser@tsn.at</t>
  </si>
  <si>
    <t>Müller-Wisiol Andrea</t>
  </si>
  <si>
    <t>a.mueller-wisiol@tsn.at</t>
  </si>
  <si>
    <t>Universitätsallee 1</t>
  </si>
  <si>
    <t>https://www.aso-schulzentrum-hall.tsn.at/</t>
  </si>
  <si>
    <t>721025</t>
  </si>
  <si>
    <t>703252</t>
  </si>
  <si>
    <t>MS Schulzentrum Hall</t>
  </si>
  <si>
    <t>Nimmerfall Günter</t>
  </si>
  <si>
    <t>g.nimmerfall@tsn.at</t>
  </si>
  <si>
    <t>+43 5223 45024</t>
  </si>
  <si>
    <t>+4367763000956</t>
  </si>
  <si>
    <t>direktion@ms-schulzentrum-hall.tsn.at</t>
  </si>
  <si>
    <t>http://www.ms-schulzentrum-hall.tsn.at/</t>
  </si>
  <si>
    <t>753013</t>
  </si>
  <si>
    <t>705331</t>
  </si>
  <si>
    <t>VS Oberau Wildschönau</t>
  </si>
  <si>
    <t>Rauscher Stefanie</t>
  </si>
  <si>
    <t>s.rauscher@tsn.at</t>
  </si>
  <si>
    <t>Laner Daniela</t>
  </si>
  <si>
    <t>da.laner@tsn.at</t>
  </si>
  <si>
    <t>Kirchen, Oberau 470</t>
  </si>
  <si>
    <t>Wildschönau-Oberau</t>
  </si>
  <si>
    <t>06645141812</t>
  </si>
  <si>
    <t>760821</t>
  </si>
  <si>
    <t>706012</t>
  </si>
  <si>
    <t>MS Paznaun</t>
  </si>
  <si>
    <t>andreas.juen@tsn.at</t>
  </si>
  <si>
    <t>Lochau 645</t>
  </si>
  <si>
    <t>+436642807300</t>
  </si>
  <si>
    <t>direktion@ms-paznaun.tsn.at</t>
  </si>
  <si>
    <t>https://www.ms-paznaun.tsn.at</t>
  </si>
  <si>
    <t>700113</t>
  </si>
  <si>
    <t>701181</t>
  </si>
  <si>
    <t>VS Innere Stadt</t>
  </si>
  <si>
    <t>Angerzellgasse 12</t>
  </si>
  <si>
    <t>+43 6643857044</t>
  </si>
  <si>
    <t>http://www.vs-innere-stadt.tsn.at/</t>
  </si>
  <si>
    <t>793211</t>
  </si>
  <si>
    <t>707541</t>
  </si>
  <si>
    <t>VS Virgen</t>
  </si>
  <si>
    <t>s.bachmann@tsn.at</t>
  </si>
  <si>
    <t>Steiner Reinhard</t>
  </si>
  <si>
    <t>reinhard.steiner@tsn.at</t>
  </si>
  <si>
    <t>Niedermauern Straße 11</t>
  </si>
  <si>
    <t>9972</t>
  </si>
  <si>
    <t>Virgen</t>
  </si>
  <si>
    <t>http://vs-virgen.tsn.at</t>
  </si>
  <si>
    <t>793221</t>
  </si>
  <si>
    <t>707062</t>
  </si>
  <si>
    <t>MS Virgental</t>
  </si>
  <si>
    <t>Wörister Gerhard</t>
  </si>
  <si>
    <t>ge.woerister@tsn.at</t>
  </si>
  <si>
    <t>Berger Sabine</t>
  </si>
  <si>
    <t>sa.berger@tsn.at</t>
  </si>
  <si>
    <t>06509812537</t>
  </si>
  <si>
    <t>direktion@ms-virgental.tsn.at</t>
  </si>
  <si>
    <t>https://www.ms-virgental.tsn.at</t>
  </si>
  <si>
    <t>700122</t>
  </si>
  <si>
    <t>701032</t>
  </si>
  <si>
    <t>MS Ilse-Brüll-Gasse</t>
  </si>
  <si>
    <t>ju.zmugg@tsn.at</t>
  </si>
  <si>
    <t>Pendl Monika</t>
  </si>
  <si>
    <t>m.pendl@tsn.at</t>
  </si>
  <si>
    <t>Ilse-Brüll-Gasse 2</t>
  </si>
  <si>
    <t>direktion@ms-ibg.tsn.at</t>
  </si>
  <si>
    <t>https://www.ms-ibg.tsn.at</t>
  </si>
  <si>
    <t>781111</t>
  </si>
  <si>
    <t>709121</t>
  </si>
  <si>
    <t>VS Gerlos</t>
  </si>
  <si>
    <t>Gerlos 271</t>
  </si>
  <si>
    <t>6281</t>
  </si>
  <si>
    <t>Gerlos</t>
  </si>
  <si>
    <t>+43 5284 521023</t>
  </si>
  <si>
    <t>+436502749157</t>
  </si>
  <si>
    <t>751411</t>
  </si>
  <si>
    <t>705271</t>
  </si>
  <si>
    <t>VS Kundl</t>
  </si>
  <si>
    <t>Witting Barbara</t>
  </si>
  <si>
    <t>b.witting@tsn.at</t>
  </si>
  <si>
    <t>Huber Heide Maria</t>
  </si>
  <si>
    <t>heid.huber@tsn.at</t>
  </si>
  <si>
    <t>Biochemiestraße 43b</t>
  </si>
  <si>
    <t>+43 5338 7205521</t>
  </si>
  <si>
    <t>06502422968</t>
  </si>
  <si>
    <t>http://www.vs-kundl.tsn.at</t>
  </si>
  <si>
    <t>721311</t>
  </si>
  <si>
    <t>703541</t>
  </si>
  <si>
    <t>VS Lans</t>
  </si>
  <si>
    <t>Moschitz Bettina</t>
  </si>
  <si>
    <t>b.moschitz@tsn.at</t>
  </si>
  <si>
    <t>Wörz Ulrich</t>
  </si>
  <si>
    <t>u.woerz@tsn.at</t>
  </si>
  <si>
    <t>Scheibeweg 277</t>
  </si>
  <si>
    <t>6072</t>
  </si>
  <si>
    <t>Lans</t>
  </si>
  <si>
    <t>066488908155</t>
  </si>
  <si>
    <t>http://www.vs-lans.tsn.at</t>
  </si>
  <si>
    <t>Bitte Schule auswählen</t>
  </si>
  <si>
    <t>Schule:</t>
  </si>
  <si>
    <t>SachbearbeiterInnen Abteilung Budget und Wirtschaft</t>
  </si>
  <si>
    <t>☐ Bitte legen Sie bei jedem weiteren Formular (z.B. für schulfremde Personen) die jeweiligen</t>
  </si>
  <si>
    <t xml:space="preserve">Weitere wichtige Punkte </t>
  </si>
  <si>
    <t>→  Aufschlüsselung der anteiligen Fahrtkosten pro Lehrperson ist notwendig !</t>
  </si>
  <si>
    <r>
      <t xml:space="preserve">☐ Wählen Sie Ihre </t>
    </r>
    <r>
      <rPr>
        <b/>
        <sz val="11.5"/>
        <color rgb="FF0070C0"/>
        <rFont val="Corbel"/>
        <family val="2"/>
      </rPr>
      <t>Schule</t>
    </r>
    <r>
      <rPr>
        <sz val="11.5"/>
        <rFont val="Corbel"/>
        <family val="2"/>
      </rPr>
      <t xml:space="preserve"> aus und geben Sie die</t>
    </r>
    <r>
      <rPr>
        <b/>
        <u/>
        <sz val="11.5"/>
        <color rgb="FF0070C0"/>
        <rFont val="Corbel"/>
        <family val="2"/>
      </rPr>
      <t xml:space="preserve"> </t>
    </r>
    <r>
      <rPr>
        <b/>
        <sz val="11.5"/>
        <color rgb="FF0070C0"/>
        <rFont val="Corbel"/>
        <family val="2"/>
      </rPr>
      <t>Art der Veranstaltung</t>
    </r>
    <r>
      <rPr>
        <sz val="11.5"/>
        <rFont val="Corbel"/>
        <family val="2"/>
      </rPr>
      <t xml:space="preserve"> an </t>
    </r>
  </si>
  <si>
    <r>
      <t>☐ Geben Sie</t>
    </r>
    <r>
      <rPr>
        <sz val="11.5"/>
        <color rgb="FF0070C0"/>
        <rFont val="Corbel"/>
        <family val="2"/>
      </rPr>
      <t xml:space="preserve"> </t>
    </r>
    <r>
      <rPr>
        <b/>
        <sz val="11.5"/>
        <color rgb="FF0070C0"/>
        <rFont val="Corbel"/>
        <family val="2"/>
      </rPr>
      <t>Datum</t>
    </r>
    <r>
      <rPr>
        <sz val="11.5"/>
        <color rgb="FF0070C0"/>
        <rFont val="Corbel"/>
        <family val="2"/>
      </rPr>
      <t xml:space="preserve">, </t>
    </r>
    <r>
      <rPr>
        <b/>
        <sz val="11.5"/>
        <color rgb="FF0070C0"/>
        <rFont val="Corbel"/>
        <family val="2"/>
      </rPr>
      <t>Uhrzeit</t>
    </r>
    <r>
      <rPr>
        <sz val="11.5"/>
        <color rgb="FF0070C0"/>
        <rFont val="Corbel"/>
        <family val="2"/>
      </rPr>
      <t xml:space="preserve"> &amp; </t>
    </r>
    <r>
      <rPr>
        <b/>
        <sz val="11.5"/>
        <color rgb="FF0070C0"/>
        <rFont val="Corbel"/>
        <family val="2"/>
      </rPr>
      <t>Ort der Veranstaltung</t>
    </r>
    <r>
      <rPr>
        <sz val="11.5"/>
        <color rgb="FF0070C0"/>
        <rFont val="Corbel"/>
        <family val="2"/>
      </rPr>
      <t xml:space="preserve"> </t>
    </r>
    <r>
      <rPr>
        <sz val="11.5"/>
        <rFont val="Corbel"/>
        <family val="2"/>
      </rPr>
      <t>an</t>
    </r>
  </si>
  <si>
    <r>
      <t xml:space="preserve">☐ </t>
    </r>
    <r>
      <rPr>
        <b/>
        <sz val="11.5"/>
        <color rgb="FF0070C0"/>
        <rFont val="Corbel"/>
        <family val="2"/>
      </rPr>
      <t>Unterschrift</t>
    </r>
    <r>
      <rPr>
        <sz val="11.5"/>
        <rFont val="Corbel"/>
        <family val="2"/>
      </rPr>
      <t xml:space="preserve"> und</t>
    </r>
    <r>
      <rPr>
        <b/>
        <sz val="11.5"/>
        <rFont val="Corbel"/>
        <family val="2"/>
      </rPr>
      <t xml:space="preserve"> </t>
    </r>
    <r>
      <rPr>
        <b/>
        <sz val="11.5"/>
        <color rgb="FF0070C0"/>
        <rFont val="Corbel"/>
        <family val="2"/>
      </rPr>
      <t>Stempel der Schulleitung</t>
    </r>
    <r>
      <rPr>
        <sz val="11.5"/>
        <rFont val="Corbel"/>
        <family val="2"/>
      </rPr>
      <t xml:space="preserve"> auf der Rückseite </t>
    </r>
    <r>
      <rPr>
        <b/>
        <sz val="11.5"/>
        <color rgb="FF0070C0"/>
        <rFont val="Corbel"/>
        <family val="2"/>
      </rPr>
      <t>dürfen nicht fehlen</t>
    </r>
  </si>
  <si>
    <r>
      <t xml:space="preserve">☐ Berufspraktischen Tage/Wochen: </t>
    </r>
    <r>
      <rPr>
        <b/>
        <sz val="11.5"/>
        <color rgb="FF0070C0"/>
        <rFont val="Corbel"/>
        <family val="2"/>
      </rPr>
      <t>Beilage des Einsatzplanes</t>
    </r>
    <r>
      <rPr>
        <b/>
        <u/>
        <sz val="11.5"/>
        <color rgb="FF0070C0"/>
        <rFont val="Corbel"/>
        <family val="2"/>
      </rPr>
      <t xml:space="preserve"> </t>
    </r>
    <r>
      <rPr>
        <sz val="11.5"/>
        <rFont val="Corbel"/>
        <family val="2"/>
      </rPr>
      <t>erforderlich</t>
    </r>
  </si>
  <si>
    <r>
      <t xml:space="preserve">☐ Bei </t>
    </r>
    <r>
      <rPr>
        <b/>
        <sz val="11.5"/>
        <color rgb="FF0070C0"/>
        <rFont val="Corbel"/>
        <family val="2"/>
      </rPr>
      <t>unterschiedlichen Kosten</t>
    </r>
    <r>
      <rPr>
        <sz val="11.5"/>
        <rFont val="Corbel"/>
        <family val="2"/>
      </rPr>
      <t xml:space="preserve"> pro Lehrperson  (z.B. verschiedene Fahrtkosten für 2 LP) sind </t>
    </r>
  </si>
  <si>
    <r>
      <rPr>
        <sz val="11.5"/>
        <color theme="0"/>
        <rFont val="Corbel"/>
        <family val="2"/>
      </rPr>
      <t>→</t>
    </r>
    <r>
      <rPr>
        <sz val="11.5"/>
        <rFont val="Corbel"/>
        <family val="2"/>
      </rPr>
      <t xml:space="preserve"> </t>
    </r>
    <r>
      <rPr>
        <b/>
        <sz val="11.5"/>
        <color rgb="FF0070C0"/>
        <rFont val="Corbel"/>
        <family val="2"/>
      </rPr>
      <t>separate Formulare</t>
    </r>
    <r>
      <rPr>
        <sz val="11.5"/>
        <rFont val="Corbel"/>
        <family val="2"/>
      </rPr>
      <t xml:space="preserve"> für die jeweiligen Lehrpersonen auszufüllen </t>
    </r>
  </si>
  <si>
    <r>
      <rPr>
        <sz val="11.5"/>
        <color theme="0"/>
        <rFont val="Corbel"/>
        <family val="2"/>
      </rPr>
      <t>→</t>
    </r>
    <r>
      <rPr>
        <b/>
        <sz val="11.5"/>
        <color rgb="FF0070C0"/>
        <rFont val="Corbel"/>
        <family val="2"/>
      </rPr>
      <t xml:space="preserve"> Kopien (Belege) </t>
    </r>
    <r>
      <rPr>
        <sz val="11.5"/>
        <rFont val="Corbel"/>
        <family val="2"/>
      </rPr>
      <t>erneut bei</t>
    </r>
  </si>
  <si>
    <r>
      <t>☐ Für</t>
    </r>
    <r>
      <rPr>
        <b/>
        <sz val="11.5"/>
        <color rgb="FF0070C0"/>
        <rFont val="Corbel"/>
        <family val="2"/>
      </rPr>
      <t xml:space="preserve"> jede Lehrperson</t>
    </r>
    <r>
      <rPr>
        <sz val="11.5"/>
        <rFont val="Corbel"/>
        <family val="2"/>
      </rPr>
      <t xml:space="preserve"> sind die </t>
    </r>
    <r>
      <rPr>
        <b/>
        <sz val="11.5"/>
        <color rgb="FF0070C0"/>
        <rFont val="Corbel"/>
        <family val="2"/>
      </rPr>
      <t>Kosten separat</t>
    </r>
    <r>
      <rPr>
        <sz val="11.5"/>
        <rFont val="Corbel"/>
        <family val="2"/>
      </rPr>
      <t xml:space="preserve"> mittels Belegen nachzuweisen (keine Kopien!)</t>
    </r>
  </si>
  <si>
    <r>
      <t xml:space="preserve">☐  Fahrtkosten: </t>
    </r>
    <r>
      <rPr>
        <b/>
        <sz val="11.5"/>
        <color rgb="FF0070C0"/>
        <rFont val="Corbel"/>
        <family val="2"/>
      </rPr>
      <t>Rechnungen + Einzahlungs-/Buchungsbestätigung</t>
    </r>
    <r>
      <rPr>
        <sz val="11.5"/>
        <color rgb="FF0070C0"/>
        <rFont val="Corbel"/>
        <family val="2"/>
      </rPr>
      <t xml:space="preserve"> </t>
    </r>
    <r>
      <rPr>
        <sz val="11.5"/>
        <rFont val="Corbel"/>
        <family val="2"/>
      </rPr>
      <t xml:space="preserve">für das gemietete Beförderungsmittel (wie z.B. Bus) sind </t>
    </r>
    <r>
      <rPr>
        <b/>
        <u val="double"/>
        <sz val="11.5"/>
        <color rgb="FF0070C0"/>
        <rFont val="Corbel"/>
        <family val="2"/>
      </rPr>
      <t>immer</t>
    </r>
    <r>
      <rPr>
        <u/>
        <sz val="11.5"/>
        <rFont val="Corbel"/>
        <family val="2"/>
      </rPr>
      <t xml:space="preserve"> </t>
    </r>
    <r>
      <rPr>
        <sz val="11.5"/>
        <rFont val="Corbel"/>
        <family val="2"/>
      </rPr>
      <t>beizulegen</t>
    </r>
  </si>
  <si>
    <r>
      <t xml:space="preserve">→ Alternative: per E-Mail </t>
    </r>
    <r>
      <rPr>
        <b/>
        <sz val="11.5"/>
        <color rgb="FF0070C0"/>
        <rFont val="Corbel"/>
        <family val="2"/>
      </rPr>
      <t xml:space="preserve">mit Einzeiler die </t>
    </r>
    <r>
      <rPr>
        <b/>
        <u val="double"/>
        <sz val="11.5"/>
        <color rgb="FF0070C0"/>
        <rFont val="Corbel"/>
        <family val="2"/>
      </rPr>
      <t>sachliche Richtigkeit der Angaben</t>
    </r>
    <r>
      <rPr>
        <b/>
        <sz val="11.5"/>
        <color rgb="FF0070C0"/>
        <rFont val="Corbel"/>
        <family val="2"/>
      </rPr>
      <t xml:space="preserve"> bestätigen</t>
    </r>
    <r>
      <rPr>
        <sz val="11.5"/>
        <rFont val="Corbel"/>
        <family val="2"/>
      </rPr>
      <t xml:space="preserve"> </t>
    </r>
  </si>
  <si>
    <r>
      <t>☐ Teilen Sie uns die</t>
    </r>
    <r>
      <rPr>
        <b/>
        <u/>
        <sz val="11.5"/>
        <color rgb="FF0070C0"/>
        <rFont val="Corbel"/>
        <family val="2"/>
      </rPr>
      <t xml:space="preserve"> </t>
    </r>
    <r>
      <rPr>
        <b/>
        <sz val="11.5"/>
        <color rgb="FF0070C0"/>
        <rFont val="Corbel"/>
        <family val="2"/>
      </rPr>
      <t>zusätzliche Förderung</t>
    </r>
    <r>
      <rPr>
        <b/>
        <u/>
        <sz val="11.5"/>
        <color rgb="FF0070C0"/>
        <rFont val="Corbel"/>
        <family val="2"/>
      </rPr>
      <t xml:space="preserve"> </t>
    </r>
    <r>
      <rPr>
        <sz val="11.5"/>
        <rFont val="Corbel"/>
        <family val="2"/>
      </rPr>
      <t>der Fahrtkosten</t>
    </r>
    <r>
      <rPr>
        <sz val="11.5"/>
        <color rgb="FF0070C0"/>
        <rFont val="Corbel"/>
        <family val="2"/>
      </rPr>
      <t xml:space="preserve"> </t>
    </r>
    <r>
      <rPr>
        <b/>
        <sz val="11.5"/>
        <color rgb="FF0070C0"/>
        <rFont val="Corbel"/>
        <family val="2"/>
      </rPr>
      <t>(Südtirol Aktion)</t>
    </r>
    <r>
      <rPr>
        <sz val="11.5"/>
        <rFont val="Corbel"/>
        <family val="2"/>
      </rPr>
      <t xml:space="preserve"> unbedingt mit</t>
    </r>
  </si>
  <si>
    <r>
      <t>☐</t>
    </r>
    <r>
      <rPr>
        <b/>
        <sz val="11.5"/>
        <color rgb="FF0070C0"/>
        <rFont val="Corbel"/>
        <family val="2"/>
      </rPr>
      <t xml:space="preserve"> England-Wochen</t>
    </r>
    <r>
      <rPr>
        <b/>
        <sz val="11.5"/>
        <rFont val="Corbel"/>
        <family val="2"/>
      </rPr>
      <t>:</t>
    </r>
    <r>
      <rPr>
        <sz val="11.5"/>
        <color rgb="FF0070C0"/>
        <rFont val="Corbel"/>
        <family val="2"/>
      </rPr>
      <t xml:space="preserve"> </t>
    </r>
    <r>
      <rPr>
        <b/>
        <sz val="11.5"/>
        <color rgb="FF0070C0"/>
        <rFont val="Corbel"/>
        <family val="2"/>
      </rPr>
      <t>Übersichtliche Kostenaufstellung</t>
    </r>
    <r>
      <rPr>
        <sz val="11.5"/>
        <rFont val="Corbel"/>
        <family val="2"/>
      </rPr>
      <t xml:space="preserve"> inkl. Umrechnung</t>
    </r>
  </si>
  <si>
    <r>
      <t xml:space="preserve">☐ Beantragen Sie die </t>
    </r>
    <r>
      <rPr>
        <b/>
        <sz val="11.5"/>
        <color rgb="FF0070C0"/>
        <rFont val="Corbel"/>
        <family val="2"/>
      </rPr>
      <t>Standortskikurse</t>
    </r>
    <r>
      <rPr>
        <b/>
        <u/>
        <sz val="11.5"/>
        <color rgb="FF0070C0"/>
        <rFont val="Corbel"/>
        <family val="2"/>
      </rPr>
      <t xml:space="preserve"> </t>
    </r>
    <r>
      <rPr>
        <sz val="11.5"/>
        <rFont val="Corbel"/>
        <family val="2"/>
      </rPr>
      <t xml:space="preserve">mit der Kategorie </t>
    </r>
    <r>
      <rPr>
        <b/>
        <sz val="11.5"/>
        <color rgb="FF0070C0"/>
        <rFont val="Corbel"/>
        <family val="2"/>
      </rPr>
      <t>Wander- oder Sporttag</t>
    </r>
  </si>
  <si>
    <t>Leitfaden -  Abrechnung Reisegebühren für Schulveranstaltungen</t>
  </si>
  <si>
    <t>2. Digitales Ausfüllen des Formulars "Reisegebühren für Schulveranstaltungen"</t>
  </si>
  <si>
    <t xml:space="preserve">Schulfremde Personen: </t>
  </si>
  <si>
    <t xml:space="preserve">Lehrpersonen: </t>
  </si>
  <si>
    <t>g) Lesenacht:</t>
  </si>
  <si>
    <t>i) Abschlusslehrfahrt:</t>
  </si>
  <si>
    <r>
      <rPr>
        <b/>
        <sz val="10"/>
        <rFont val="Corbel"/>
        <family val="2"/>
      </rPr>
      <t>1.</t>
    </r>
    <r>
      <rPr>
        <sz val="10"/>
        <rFont val="Corbel"/>
        <family val="2"/>
      </rPr>
      <t xml:space="preserve"> Bitte wählen Sie als Erstes Ihre Schule im Feld "</t>
    </r>
    <r>
      <rPr>
        <b/>
        <sz val="10"/>
        <color theme="4" tint="-0.24994659260841701"/>
        <rFont val="Corbel"/>
        <family val="2"/>
      </rPr>
      <t>Schule</t>
    </r>
    <r>
      <rPr>
        <sz val="10"/>
        <rFont val="Corbel"/>
        <family val="2"/>
      </rPr>
      <t xml:space="preserve">" aus  </t>
    </r>
  </si>
  <si>
    <t xml:space="preserve">7. Ansprechpersonen bezüglich Schulveranstaltungen </t>
  </si>
  <si>
    <t xml:space="preserve">Folgende Punkte sind bei der Abrechnung von Reisegebühren für Schulveranstaltungen zu </t>
  </si>
  <si>
    <t>berücksichtigen, wobei die einzelnen Schritte nachstehend näher behandelt werden:</t>
  </si>
  <si>
    <t xml:space="preserve">Um das Formular "Reisegebühren für Schulveranstaltungen" ausfüllen zu können, muss dieses zunächst </t>
  </si>
  <si>
    <t xml:space="preserve">auf der Homepage der Bildungsdirektion, www.bildung-tirol.gv.at, heruntergeladen werden. </t>
  </si>
  <si>
    <t>kosten zur Verfügung stehen.</t>
  </si>
  <si>
    <t xml:space="preserve">Schulveranstaltungen elektronisch auszufüllen und anschließend auszudrucken ist ( PDF - Format) . </t>
  </si>
  <si>
    <t xml:space="preserve">Händisch ausgefüllte Formulare müssen retourniert werden. Achten Sie auch darauf beiliegende </t>
  </si>
  <si>
    <t xml:space="preserve">Formulare, wie beispielsweise Einsatzpläne für berufspraktische Tage, ebenfalls in PDF Form zu </t>
  </si>
  <si>
    <t xml:space="preserve">konvertieren, falls Sie benötigt werden. </t>
  </si>
  <si>
    <t xml:space="preserve">Besonders hervorgehoben wird, dass das Formular zur Abrechnung von Reisegebühren für </t>
  </si>
  <si>
    <t>→</t>
  </si>
  <si>
    <r>
      <rPr>
        <sz val="10"/>
        <color theme="0"/>
        <rFont val="Corbel"/>
        <family val="2"/>
      </rPr>
      <t>→</t>
    </r>
    <r>
      <rPr>
        <sz val="10"/>
        <rFont val="Corbel"/>
        <family val="2"/>
      </rPr>
      <t>in die dafür vorgesehenen Felder ein.</t>
    </r>
  </si>
  <si>
    <t>Beispiel</t>
  </si>
  <si>
    <r>
      <t>Das Formular "Reisegebühren für Schulveranstaltungen" ist erst auszudrucken, wenn es</t>
    </r>
    <r>
      <rPr>
        <b/>
        <u/>
        <sz val="10"/>
        <color theme="4" tint="-0.24994659260841701"/>
        <rFont val="Corbel"/>
        <family val="2"/>
      </rPr>
      <t xml:space="preserve"> vollständig  </t>
    </r>
  </si>
  <si>
    <t xml:space="preserve">elektronisch ausgefüllt wurde, da nur elektronisch ausgefüllte Formulare bearbeitet werden können. </t>
  </si>
  <si>
    <t>Händisch ausgefüllte Formulare müssen retourniert werden.</t>
  </si>
  <si>
    <t xml:space="preserve">Da der Antrag im Falle des Fehlens der erforderlichen Belege retour geschickt werden muss, sind diese </t>
  </si>
  <si>
    <t xml:space="preserve">Das Formular "Reisegebühren für Schulveranstaltungen" ist von der Schulleitung abzustempeln. Dabei </t>
  </si>
  <si>
    <t xml:space="preserve">Das elektronisch ausgefüllte und von der Schulleitung abgestempelte Formular "Reisegebühren für </t>
  </si>
  <si>
    <t xml:space="preserve">Schulveranstaltungen" ist von der Schulleitung samt den allenfalls erforderlichen Belegen im Dienstweg </t>
  </si>
  <si>
    <t>werden die auszuzahlenden Reisegebühren automatisch berechnet.</t>
  </si>
  <si>
    <r>
      <rPr>
        <sz val="10"/>
        <color theme="0"/>
        <rFont val="Corbel"/>
        <family val="2"/>
      </rPr>
      <t>→</t>
    </r>
    <r>
      <rPr>
        <sz val="10"/>
        <rFont val="Corbel"/>
        <family val="2"/>
      </rPr>
      <t xml:space="preserve">   berechnet. Die Tarife gestalten sich wie folgt:</t>
    </r>
  </si>
  <si>
    <r>
      <rPr>
        <sz val="10"/>
        <color theme="0"/>
        <rFont val="Corbel"/>
        <family val="2"/>
      </rPr>
      <t xml:space="preserve">→  </t>
    </r>
    <r>
      <rPr>
        <sz val="10"/>
        <rFont val="Corbel"/>
        <family val="2"/>
      </rPr>
      <t>das dafür vorgesehene Feld ein.</t>
    </r>
  </si>
  <si>
    <t xml:space="preserve">sachliche Richtigkeit zu bestätigen. Ebenfalls gültig sind digitale Signaturen mittels A-Trust. </t>
  </si>
  <si>
    <t xml:space="preserve">                 SAP-Personalnr.</t>
  </si>
  <si>
    <t>Kilometerangabe Hinreise</t>
  </si>
  <si>
    <t>Kilometerangabe Rückreise</t>
  </si>
  <si>
    <t>öffentl. Massenbeförderungsmittel (Bahn, Bus, Straßenbahn)
BEILAGEN DER RECHNUNG! Einzahlungsbestätigung / Buchungsbestätigung!</t>
  </si>
  <si>
    <t>ab Kilometer</t>
  </si>
  <si>
    <t>bis Kilometer</t>
  </si>
  <si>
    <t>gültig ab</t>
  </si>
  <si>
    <t>KMSatz Fahrer</t>
  </si>
  <si>
    <t>Öffentliches Verkehrsmittel - Beförderungszuschuss</t>
  </si>
  <si>
    <t>Nutzung PKW-Beförderungszuschuss</t>
  </si>
  <si>
    <t>Bezüglich der Anzahl der zulässigen Begleitpersonen wurde durch den Schulleiter (bei eintägigen Veranstaltungen) bzw. durch das Klassen- oder Schulforum bzw. den Schulgemeinschaftsausschuss (bei mehrtägigen Veranstaltungen) eine von § 2 Abs. 4 Z. 1 und 2 der Schulveranstaltungsverordnung 1995 abweichende Festlegung getroffen.</t>
  </si>
  <si>
    <t>Reisezulage</t>
  </si>
  <si>
    <t>712813</t>
  </si>
  <si>
    <t>703851</t>
  </si>
  <si>
    <t>TFBS Elektrotechnik Ibk</t>
  </si>
  <si>
    <t>TFBS KFZ-Technik Ibk</t>
  </si>
  <si>
    <t>TFBS Installation Ibk</t>
  </si>
  <si>
    <t>VS Ellbögen</t>
  </si>
  <si>
    <t>VS St. Georgen Telfs</t>
  </si>
  <si>
    <t>TFBS Foto Hall</t>
  </si>
  <si>
    <t>VS Am Anger</t>
  </si>
  <si>
    <t>Walter Thaler Schule</t>
  </si>
  <si>
    <t>VS J. Schweinester Telfs</t>
  </si>
  <si>
    <t>VS A. Thielmann Telfs</t>
  </si>
  <si>
    <t>Zentrum f Hören u Sehen</t>
  </si>
  <si>
    <t>TFBS Kufstein</t>
  </si>
  <si>
    <t>SMS 2 Kufstein</t>
  </si>
  <si>
    <t>TFBS Kitzbühel</t>
  </si>
  <si>
    <t>SMS Prutz-Ried u. U.</t>
  </si>
  <si>
    <t>TFBS Landeck</t>
  </si>
  <si>
    <t>VS Gattererberg-Stummerb</t>
  </si>
  <si>
    <t>Schule Auf Arzill</t>
  </si>
  <si>
    <t>+43664 5000 239</t>
  </si>
  <si>
    <t>Vill Christine-Erika</t>
  </si>
  <si>
    <t>Kienert Isabelle</t>
  </si>
  <si>
    <t>is.kienert@tsn.at</t>
  </si>
  <si>
    <t>Lazzari-Thaler Simone</t>
  </si>
  <si>
    <t>s.lazzari@tsn.at</t>
  </si>
  <si>
    <t>Oberkofler Lisa-Maria</t>
  </si>
  <si>
    <t>l.oberkofler@tsn.at</t>
  </si>
  <si>
    <t>Huber Martin</t>
  </si>
  <si>
    <t>marti.huber@tsn.at</t>
  </si>
  <si>
    <t>Peer-Höfle Barbara</t>
  </si>
  <si>
    <t>barbara.peer@tsn.at</t>
  </si>
  <si>
    <t>0677 63434432</t>
  </si>
  <si>
    <t>Kilga Monika</t>
  </si>
  <si>
    <t>m.kilga@tsn.at</t>
  </si>
  <si>
    <t>+43 6506317114</t>
  </si>
  <si>
    <t>0664 2309488</t>
  </si>
  <si>
    <t>06606610521</t>
  </si>
  <si>
    <t>+436641681255</t>
  </si>
  <si>
    <t>Zwerschina-Rudig Sabine</t>
  </si>
  <si>
    <t>sab.rudig@tsn.at</t>
  </si>
  <si>
    <t>+43 699 11325275</t>
  </si>
  <si>
    <t>Zanolin Jürgen Uwe</t>
  </si>
  <si>
    <t>u.zanolin@tsn.at</t>
  </si>
  <si>
    <t>Schreiber Viola</t>
  </si>
  <si>
    <t>v.schreiber@tsn.at</t>
  </si>
  <si>
    <t>+4369910800050</t>
  </si>
  <si>
    <t>Menardi Julia</t>
  </si>
  <si>
    <t>Waldstraße 13                 bei VS Ötztal Bahnhof</t>
  </si>
  <si>
    <t>Ötztal Bahnhof</t>
  </si>
  <si>
    <t>Schütz Mario</t>
  </si>
  <si>
    <t>m.schuetz@tsn.at</t>
  </si>
  <si>
    <t>Kiechl Jürgen</t>
  </si>
  <si>
    <t>j.kiechl@tsn.at</t>
  </si>
  <si>
    <t>+436802196725</t>
  </si>
  <si>
    <t>Bauer Natascha</t>
  </si>
  <si>
    <t>n.bauer@tsn.at</t>
  </si>
  <si>
    <t>Strigl Melanie</t>
  </si>
  <si>
    <t>me.strigl@tsn.at</t>
  </si>
  <si>
    <t>+43 664 78629354</t>
  </si>
  <si>
    <t>+43 5266 88600560</t>
  </si>
  <si>
    <t>066473528625</t>
  </si>
  <si>
    <t>Muglach Barbara</t>
  </si>
  <si>
    <t>+43 676 840532303</t>
  </si>
  <si>
    <t>Vögele Christa</t>
  </si>
  <si>
    <t>c.voegele@tsn.at</t>
  </si>
  <si>
    <t>Rossini Chiara</t>
  </si>
  <si>
    <t>c.rossini@tsn.at</t>
  </si>
  <si>
    <t>+43 5255 523077</t>
  </si>
  <si>
    <t>+436506243311</t>
  </si>
  <si>
    <t>Wesenjak Walter</t>
  </si>
  <si>
    <t>w.wesenjak@tsn.at</t>
  </si>
  <si>
    <t>Rangger Veronika</t>
  </si>
  <si>
    <t>ve.rangger@tsn.at</t>
  </si>
  <si>
    <t>Klotz Marie-Therese</t>
  </si>
  <si>
    <t>mari.klotz@tsn.at</t>
  </si>
  <si>
    <t>Prackwieser Gudrun</t>
  </si>
  <si>
    <t>gu.prackwieser@tsn.at</t>
  </si>
  <si>
    <t>+43664 5642467</t>
  </si>
  <si>
    <t>+43 664 8466456</t>
  </si>
  <si>
    <t>+43 664 4052324</t>
  </si>
  <si>
    <t>Zangerl Birgit</t>
  </si>
  <si>
    <t>birgit.zangerl@tsn.at</t>
  </si>
  <si>
    <t>Zangerle Hannah</t>
  </si>
  <si>
    <t>han.zangerle@tsn.at</t>
  </si>
  <si>
    <t>+436603929031</t>
  </si>
  <si>
    <t>Ellbögen</t>
  </si>
  <si>
    <t>direktion@vs-ellboegen.tsn.at</t>
  </si>
  <si>
    <t>+43 5223/56489-400</t>
  </si>
  <si>
    <t>Waltner Margith</t>
  </si>
  <si>
    <t>m.waltner@tsn.at</t>
  </si>
  <si>
    <t>Leaney Maria</t>
  </si>
  <si>
    <t>ma.leaney@tsn.at</t>
  </si>
  <si>
    <t>+43 664 88 65 75 59</t>
  </si>
  <si>
    <t>+43 664 88 65 75 58</t>
  </si>
  <si>
    <t>Wechselberger Laura</t>
  </si>
  <si>
    <t>la.wechselberger@tsn.at</t>
  </si>
  <si>
    <t>+436766421495</t>
  </si>
  <si>
    <t>+43 5264 21703</t>
  </si>
  <si>
    <t>0677/61765066</t>
  </si>
  <si>
    <t>Scheiber Ursula</t>
  </si>
  <si>
    <t>ursula.scheiber@tsn.at</t>
  </si>
  <si>
    <t>Prantl Almut</t>
  </si>
  <si>
    <t>al.prantl@tsn.at</t>
  </si>
  <si>
    <t>+43 69911103733</t>
  </si>
  <si>
    <t>Kathrein Manuela</t>
  </si>
  <si>
    <t>m.kathrein@tsn.at</t>
  </si>
  <si>
    <t>+436504603155</t>
  </si>
  <si>
    <t>Riedl Jasmin</t>
  </si>
  <si>
    <t>jas.riedl@tsn.at</t>
  </si>
  <si>
    <t>+4369916225125</t>
  </si>
  <si>
    <t>Brunner Ursula</t>
  </si>
  <si>
    <t>Wagner Claudia Anna</t>
  </si>
  <si>
    <t>+43 664 73996488</t>
  </si>
  <si>
    <t>+436504354281</t>
  </si>
  <si>
    <t>Strohm Anja</t>
  </si>
  <si>
    <t>a.strohm@tsn.at</t>
  </si>
  <si>
    <t>Nguyen-Leitner Barbara</t>
  </si>
  <si>
    <t>b.nguyen-leitner@tsn.at</t>
  </si>
  <si>
    <t>+436644342108</t>
  </si>
  <si>
    <t>Wander Barbara</t>
  </si>
  <si>
    <t>b.wander@tsn.at</t>
  </si>
  <si>
    <t>+436646451348</t>
  </si>
  <si>
    <t>Kranebitter Michaela</t>
  </si>
  <si>
    <t>mi.kranebitter@tsn.at</t>
  </si>
  <si>
    <t>Bernhard Lisa</t>
  </si>
  <si>
    <t>li.bernhard@tsn.at</t>
  </si>
  <si>
    <t>+436649161568</t>
  </si>
  <si>
    <t>Greier Eva</t>
  </si>
  <si>
    <t>e.greier@tsn.at</t>
  </si>
  <si>
    <t>Klotz Siegfried</t>
  </si>
  <si>
    <t>si.klotz@tsn.at</t>
  </si>
  <si>
    <t>Lechner Markus</t>
  </si>
  <si>
    <t>mark.lechner@tsn.at</t>
  </si>
  <si>
    <t>Fischer Andrea</t>
  </si>
  <si>
    <t>a.fischer@tsn.at</t>
  </si>
  <si>
    <t>066488727760</t>
  </si>
  <si>
    <t>Hölzler Kathrin</t>
  </si>
  <si>
    <t>k.hoelzler@tsn.at</t>
  </si>
  <si>
    <t>+43650 9930486</t>
  </si>
  <si>
    <t>Eheim Annette</t>
  </si>
  <si>
    <t>annette.eheim@tsn.at</t>
  </si>
  <si>
    <t>Ertl Benjamin</t>
  </si>
  <si>
    <t>b.ertl@tsn.at</t>
  </si>
  <si>
    <t>Kaiser Bernadette</t>
  </si>
  <si>
    <t>be.kaiser@tsn.at</t>
  </si>
  <si>
    <t>Pürstinger Bettina</t>
  </si>
  <si>
    <t>be.puerstinger@tsn.at</t>
  </si>
  <si>
    <t>Georgenweg 64</t>
  </si>
  <si>
    <t>Mazagg Margarethe</t>
  </si>
  <si>
    <t>m.mazagg@tsn.at</t>
  </si>
  <si>
    <t>Schatz Brigitte</t>
  </si>
  <si>
    <t>b.schatz@tsn.at</t>
  </si>
  <si>
    <t>+4369911100282</t>
  </si>
  <si>
    <t>Triendl Petra</t>
  </si>
  <si>
    <t>p.triendl@tsn.at</t>
  </si>
  <si>
    <t>+43 664 88345824</t>
  </si>
  <si>
    <t>+4366488345822</t>
  </si>
  <si>
    <t>+43 66488103772</t>
  </si>
  <si>
    <t>0664/88103772</t>
  </si>
  <si>
    <t>Gosch Christiane</t>
  </si>
  <si>
    <t>ch.gosch@tsn.at</t>
  </si>
  <si>
    <t>Dullnigg Martina</t>
  </si>
  <si>
    <t>m.dullnigg@tsn.at</t>
  </si>
  <si>
    <t>Walch Alexander</t>
  </si>
  <si>
    <t>alex.walch@tsn.at</t>
  </si>
  <si>
    <t>+43 5238 54001 614</t>
  </si>
  <si>
    <t>0664/3375816</t>
  </si>
  <si>
    <t>direktion@vs-am-anger.tsn.at</t>
  </si>
  <si>
    <t>Dr.-Karl-Stainer-Straße 27</t>
  </si>
  <si>
    <t>Potocnik Ingeborg</t>
  </si>
  <si>
    <t>i.potocnik@tsn.at</t>
  </si>
  <si>
    <t>+43 664 5422716</t>
  </si>
  <si>
    <t>Mayr Martin</t>
  </si>
  <si>
    <t>martinello@tsn.at</t>
  </si>
  <si>
    <t>+43 664 88542350</t>
  </si>
  <si>
    <t>+4366488542350</t>
  </si>
  <si>
    <t>Geisler Florian</t>
  </si>
  <si>
    <t>f.geisler@tsn.at</t>
  </si>
  <si>
    <t>+43 664 88 53 26 98</t>
  </si>
  <si>
    <t>0650 2322550</t>
  </si>
  <si>
    <t>+43 699 11350639</t>
  </si>
  <si>
    <t>+43680 3341124</t>
  </si>
  <si>
    <t>Farmer Christine</t>
  </si>
  <si>
    <t>c.farmer@tsn.at</t>
  </si>
  <si>
    <t>Messner David</t>
  </si>
  <si>
    <t>da.messner@tsn.at</t>
  </si>
  <si>
    <t>Arnold Daniela</t>
  </si>
  <si>
    <t>da.arnold@tsn.at</t>
  </si>
  <si>
    <t>Taumberger Maria</t>
  </si>
  <si>
    <t>m.taumberger@tsn.at</t>
  </si>
  <si>
    <t>+4369915092809</t>
  </si>
  <si>
    <t>Ongania Karolin</t>
  </si>
  <si>
    <t>k.ongania@tsn.at</t>
  </si>
  <si>
    <t>Ruef Verena</t>
  </si>
  <si>
    <t>v.ruef@tsn.at</t>
  </si>
  <si>
    <t>+43 650 7154927</t>
  </si>
  <si>
    <t>Slibar Markus</t>
  </si>
  <si>
    <t>ma.slibar@tsn.at</t>
  </si>
  <si>
    <t>Wirtenberger Kornelia</t>
  </si>
  <si>
    <t>Hetzenauer Felicitas</t>
  </si>
  <si>
    <t>Wörle Christoph</t>
  </si>
  <si>
    <t>c.woerle@tsn.at</t>
  </si>
  <si>
    <t>Schmidt Robert</t>
  </si>
  <si>
    <t>r.schmidt@tsn.at</t>
  </si>
  <si>
    <t>0664/3307957</t>
  </si>
  <si>
    <t>Haller-Hautz Beatrix</t>
  </si>
  <si>
    <t>b.haller-hautz@tsn.at</t>
  </si>
  <si>
    <t>Achrainer-Posthoorn Elisabeth</t>
  </si>
  <si>
    <t>e.achrainer@tsn.at</t>
  </si>
  <si>
    <t>00436502659255</t>
  </si>
  <si>
    <t>Simonini-Widmann Melanie</t>
  </si>
  <si>
    <t>me.simonini@tsn.at</t>
  </si>
  <si>
    <t>Unterberger Barbara</t>
  </si>
  <si>
    <t>bar.unterberger@tsn.at</t>
  </si>
  <si>
    <t>+43 5335 359050</t>
  </si>
  <si>
    <t>+43 650 4445447</t>
  </si>
  <si>
    <t>Lindner Tanja</t>
  </si>
  <si>
    <t>ta.wopfner@tsn.at</t>
  </si>
  <si>
    <t>+436801253597</t>
  </si>
  <si>
    <t>+43 660  88 514 00</t>
  </si>
  <si>
    <t>Köll Vera</t>
  </si>
  <si>
    <t>v.koell@tsn.at</t>
  </si>
  <si>
    <t>Walser Norbert</t>
  </si>
  <si>
    <t>no.walser@tsn.at</t>
  </si>
  <si>
    <t>+4366488623010</t>
  </si>
  <si>
    <t>Eller Michael</t>
  </si>
  <si>
    <t>m.eller@tsn.at</t>
  </si>
  <si>
    <t>Leeb-Lang Birgit</t>
  </si>
  <si>
    <t>bi.lang@tsn.at</t>
  </si>
  <si>
    <t>+436643150430</t>
  </si>
  <si>
    <t>Novak Eva</t>
  </si>
  <si>
    <t>e.novak@tsn.at</t>
  </si>
  <si>
    <t>+43 5352 6900 439</t>
  </si>
  <si>
    <t>Zechner-Millinger Christina</t>
  </si>
  <si>
    <t>c.millinger@tsn.at</t>
  </si>
  <si>
    <t>00436608102549</t>
  </si>
  <si>
    <t>Huber Horst</t>
  </si>
  <si>
    <t>horst.huber@tsn.at</t>
  </si>
  <si>
    <t>Horngacher Christian</t>
  </si>
  <si>
    <t>ch.horngacher@tsn.at</t>
  </si>
  <si>
    <t>06604914490</t>
  </si>
  <si>
    <t>a.schmuck@tsn.at</t>
  </si>
  <si>
    <t>06605749910</t>
  </si>
  <si>
    <t>Dreml Wolfgang</t>
  </si>
  <si>
    <t>w.dreml@tsn.at</t>
  </si>
  <si>
    <t>Margreiter Alexandra</t>
  </si>
  <si>
    <t>a.margreiter@tsn.at</t>
  </si>
  <si>
    <t>+4369912587506</t>
  </si>
  <si>
    <t>069912587506</t>
  </si>
  <si>
    <t>Wieser Lukas</t>
  </si>
  <si>
    <t>lukas.wieser@tsn.at</t>
  </si>
  <si>
    <t>0664 4413549</t>
  </si>
  <si>
    <t>06641620462</t>
  </si>
  <si>
    <t>Lindner-Moser Nadine</t>
  </si>
  <si>
    <t>nad.lindner@tsn.at</t>
  </si>
  <si>
    <t>+43 664 150 49 99</t>
  </si>
  <si>
    <t>+43 664 1479597</t>
  </si>
  <si>
    <t>Telser Stefanie</t>
  </si>
  <si>
    <t>leitung@scl-ebbs.tsn.at</t>
  </si>
  <si>
    <t>Dieser Kathrin</t>
  </si>
  <si>
    <t>ka.dieser@tsn.at</t>
  </si>
  <si>
    <t>Huber Sandra</t>
  </si>
  <si>
    <t>sandra.huber@tsn.at</t>
  </si>
  <si>
    <t>+436769277712</t>
  </si>
  <si>
    <t>Strauß Sonja</t>
  </si>
  <si>
    <t>so.strauss@tsn.at</t>
  </si>
  <si>
    <t>+43 676 83459604</t>
  </si>
  <si>
    <t>0699/17184322</t>
  </si>
  <si>
    <t>+43 5376 523150</t>
  </si>
  <si>
    <t>Marchel Romana</t>
  </si>
  <si>
    <t>r.marchel@tsn.at</t>
  </si>
  <si>
    <t>+43 5376 523151</t>
  </si>
  <si>
    <t>+43 5376 523152</t>
  </si>
  <si>
    <t>Riccabona Veronika</t>
  </si>
  <si>
    <t>v.riccabona@tsn.at</t>
  </si>
  <si>
    <t>direktion@sms2-kufstein.tsn.at</t>
  </si>
  <si>
    <t>Rametsteiner Karin</t>
  </si>
  <si>
    <t>k.rametsteiner@tsn.at</t>
  </si>
  <si>
    <t>Schwarz-Knoflach Franz</t>
  </si>
  <si>
    <t>fr.knoflach@tsn.at</t>
  </si>
  <si>
    <t>06641971890</t>
  </si>
  <si>
    <t>Henzinger Paul</t>
  </si>
  <si>
    <t>p.henzinger@tsn.at</t>
  </si>
  <si>
    <t>Astl Katrin</t>
  </si>
  <si>
    <t>katrin.astl@tsn.at</t>
  </si>
  <si>
    <t>0650/2205851</t>
  </si>
  <si>
    <t>Panzenböck Helmut</t>
  </si>
  <si>
    <t>helmut.panzenboeck@htl-kramsach.ac.at</t>
  </si>
  <si>
    <t>+436763581073</t>
  </si>
  <si>
    <t>+43 5339 8110552</t>
  </si>
  <si>
    <t>+43 5339 8110530</t>
  </si>
  <si>
    <t>Pfeifer Simon</t>
  </si>
  <si>
    <t>s.pfeifer@tsn.at</t>
  </si>
  <si>
    <t>Jovanovic Nathalie</t>
  </si>
  <si>
    <t>na.gwiggner@tsn.at</t>
  </si>
  <si>
    <t>+43 5339 8110540</t>
  </si>
  <si>
    <t>0664 75073764</t>
  </si>
  <si>
    <t>+43 5339 8110 520</t>
  </si>
  <si>
    <t>+43 676 848536505</t>
  </si>
  <si>
    <t>Schweisgut-Wolf Silvia</t>
  </si>
  <si>
    <t>silvia.wolf@tsn.at</t>
  </si>
  <si>
    <t>+43 676 846909308</t>
  </si>
  <si>
    <t>Thönig Daniel</t>
  </si>
  <si>
    <t>d.thoenig@tsn.at</t>
  </si>
  <si>
    <t>Carpentari Susanne</t>
  </si>
  <si>
    <t>su.carpentari@tsn.at</t>
  </si>
  <si>
    <t>+43676846909308</t>
  </si>
  <si>
    <t>File Viktoria</t>
  </si>
  <si>
    <t>v.file@tsn.at</t>
  </si>
  <si>
    <t>Westreicher Philipp</t>
  </si>
  <si>
    <t>p.westreicher@tsn.at</t>
  </si>
  <si>
    <t>Waldegger Marion</t>
  </si>
  <si>
    <t>marion.waldegger@tsn.at</t>
  </si>
  <si>
    <t>06602994745</t>
  </si>
  <si>
    <t>direktion@sms-prutz.tsn.at</t>
  </si>
  <si>
    <t>Bergerweiß Mathilde</t>
  </si>
  <si>
    <t>ma.bergerweiss@tsn.at</t>
  </si>
  <si>
    <t>04876/8210 60</t>
  </si>
  <si>
    <t>+43 6767558880</t>
  </si>
  <si>
    <t>+436505066215</t>
  </si>
  <si>
    <t>Kofler Franziska</t>
  </si>
  <si>
    <t>f.huber@tsn.at</t>
  </si>
  <si>
    <t>Goller Angelika</t>
  </si>
  <si>
    <t>a.goller@tsn.at</t>
  </si>
  <si>
    <t>066473663761</t>
  </si>
  <si>
    <t>0650/6160027</t>
  </si>
  <si>
    <t>+43 4852 6817540</t>
  </si>
  <si>
    <t>Brugger Florian</t>
  </si>
  <si>
    <t>fl.brugger@tsn.at</t>
  </si>
  <si>
    <t>Uher-Rudorfer Gabriele</t>
  </si>
  <si>
    <t>g.uher@tsn.at</t>
  </si>
  <si>
    <t>0664/73623949</t>
  </si>
  <si>
    <t>Haas Natascha</t>
  </si>
  <si>
    <t>n.haas@tsn.at</t>
  </si>
  <si>
    <t>Holzmann Martin</t>
  </si>
  <si>
    <t>mart.holzmann@tsn.at</t>
  </si>
  <si>
    <t>Seidelmann Katrin</t>
  </si>
  <si>
    <t>k.seidelmann@tsn.at</t>
  </si>
  <si>
    <t>Werth Andreas</t>
  </si>
  <si>
    <t>a.werth@tsn.at</t>
  </si>
  <si>
    <t>+43 660/4884363</t>
  </si>
  <si>
    <t>Raffl Carolin</t>
  </si>
  <si>
    <t>ca.raffl@tsn.at</t>
  </si>
  <si>
    <t>Rea Birgit</t>
  </si>
  <si>
    <t>b.rea@tsn.at</t>
  </si>
  <si>
    <t>+43 5672 72318</t>
  </si>
  <si>
    <t>Schlichtherle Manuela</t>
  </si>
  <si>
    <t>m.schlichtherle@tsn.at</t>
  </si>
  <si>
    <t>Eder Maria</t>
  </si>
  <si>
    <t>maria.eder@tsn.at</t>
  </si>
  <si>
    <t>Leiter Tanja</t>
  </si>
  <si>
    <t>tan.leiter@tsn.at</t>
  </si>
  <si>
    <t>+004348466398</t>
  </si>
  <si>
    <t>06769331215</t>
  </si>
  <si>
    <t>Steger Elisabeth</t>
  </si>
  <si>
    <t>e.steger@tsn.at</t>
  </si>
  <si>
    <t>0664-5403088</t>
  </si>
  <si>
    <t>+4367761649423</t>
  </si>
  <si>
    <t>k.prassnigger@tsn.at</t>
  </si>
  <si>
    <t>+436764428881</t>
  </si>
  <si>
    <t>Feichter Kathrin</t>
  </si>
  <si>
    <t>kat.feichter@tsn.at</t>
  </si>
  <si>
    <t>Kollmai-Schatz Stephanie</t>
  </si>
  <si>
    <t>st.kollmai@tsn.at</t>
  </si>
  <si>
    <t>+43 5244 62496 300</t>
  </si>
  <si>
    <t>Sailer Erwin</t>
  </si>
  <si>
    <t>er.sailer@tsn.at</t>
  </si>
  <si>
    <t>Schatz Carla</t>
  </si>
  <si>
    <t>carla.schatz@tsn.at</t>
  </si>
  <si>
    <t>+43 6506555475</t>
  </si>
  <si>
    <t>Zangerl Nina Maria</t>
  </si>
  <si>
    <t>n.zangerl@tsn.at</t>
  </si>
  <si>
    <t>Wachter Simone</t>
  </si>
  <si>
    <t>si.wachter@tsn.at</t>
  </si>
  <si>
    <t>Pedevilla Lena</t>
  </si>
  <si>
    <t>le.pedevilla@tsn.at</t>
  </si>
  <si>
    <t>+43 66488002443</t>
  </si>
  <si>
    <t>Juen Stefanie</t>
  </si>
  <si>
    <t>stefanie.juen@tsn.at</t>
  </si>
  <si>
    <t>0664/4156809</t>
  </si>
  <si>
    <t>+43 5282 22 600 30</t>
  </si>
  <si>
    <t>0650 5354803</t>
  </si>
  <si>
    <t>Motschiunigg Angelika</t>
  </si>
  <si>
    <t>an.motschiunigg@tsn.at</t>
  </si>
  <si>
    <t>barb.egger@tsn.at</t>
  </si>
  <si>
    <t>Saurwein Eveline</t>
  </si>
  <si>
    <t>ev.saurwein@tsn.at</t>
  </si>
  <si>
    <t>0699 11128140</t>
  </si>
  <si>
    <t>Lentner Ingrid</t>
  </si>
  <si>
    <t>i.lentner@tsn.at</t>
  </si>
  <si>
    <t>06767004855</t>
  </si>
  <si>
    <t>+43 676 72 64 900</t>
  </si>
  <si>
    <t>0676 835846734</t>
  </si>
  <si>
    <t>+43 664 1204963</t>
  </si>
  <si>
    <t>0664 5340868</t>
  </si>
  <si>
    <t>Haspinger Hanspeter</t>
  </si>
  <si>
    <t>hp.haspinger@tsn.at</t>
  </si>
  <si>
    <t>Quickner Daniela</t>
  </si>
  <si>
    <t>d.quickner@tsn.at</t>
  </si>
  <si>
    <t>Mader Christina</t>
  </si>
  <si>
    <t>ch.mader@tsn.at</t>
  </si>
  <si>
    <t>Wessiack Sigrid</t>
  </si>
  <si>
    <t>s.wessiack@tsn.at</t>
  </si>
  <si>
    <t>+43 5224 68315 821</t>
  </si>
  <si>
    <t>067761600359</t>
  </si>
  <si>
    <t>Saltuari Angela</t>
  </si>
  <si>
    <t>a.saltuari@tsn.at</t>
  </si>
  <si>
    <t>Walser Kurt</t>
  </si>
  <si>
    <t>ku.walser@tsn.at</t>
  </si>
  <si>
    <t>06644246838</t>
  </si>
  <si>
    <t>Wildauer Eva Maria</t>
  </si>
  <si>
    <t>ev.plattner@tsn.at</t>
  </si>
  <si>
    <t>Hanser Claudia</t>
  </si>
  <si>
    <t>c.hanser@tsn.at</t>
  </si>
  <si>
    <t>Schellhorn Claudia</t>
  </si>
  <si>
    <t>cl.schellhorn@tsn.at</t>
  </si>
  <si>
    <t>+436644522165</t>
  </si>
  <si>
    <t>0676844797300</t>
  </si>
  <si>
    <t>06509037702</t>
  </si>
  <si>
    <t>Weberberger Doris</t>
  </si>
  <si>
    <t>d.weberberger@tsn.at</t>
  </si>
  <si>
    <t>+43 050 63005300</t>
  </si>
  <si>
    <t>Thiem Julia</t>
  </si>
  <si>
    <t>ju.thiem@tsn.at</t>
  </si>
  <si>
    <t>Sartori Alexandra</t>
  </si>
  <si>
    <t>a.sartori@tsn.at</t>
  </si>
  <si>
    <t>+43 660 88 513 00</t>
  </si>
  <si>
    <t>Brennsteiner Isabel</t>
  </si>
  <si>
    <t>i.brennsteiner@tsn.at</t>
  </si>
  <si>
    <t>Huber Claudia</t>
  </si>
  <si>
    <t>c.huber@tsn.at</t>
  </si>
  <si>
    <t>0699/16302218</t>
  </si>
  <si>
    <t>Huber Nicole</t>
  </si>
  <si>
    <t>n.niederwolfsgruber@tsn.at</t>
  </si>
  <si>
    <t>ka.thaler@tsn.at</t>
  </si>
  <si>
    <t>+43 5244 6264130</t>
  </si>
  <si>
    <t>+43 5244 62641-10</t>
  </si>
  <si>
    <t>Dauber Mirjam</t>
  </si>
  <si>
    <t>m.dauber@tsn.at</t>
  </si>
  <si>
    <t>+43 5244 62641-20</t>
  </si>
  <si>
    <t>Kreidl Franz</t>
  </si>
  <si>
    <t>f.kreidl@tsn.at</t>
  </si>
  <si>
    <t>06504457370</t>
  </si>
  <si>
    <t>verena.meindl@tsn.at</t>
  </si>
  <si>
    <t>+43 5244 693056</t>
  </si>
  <si>
    <t>Wagner Birgit</t>
  </si>
  <si>
    <t>b.wagner@tsn.at</t>
  </si>
  <si>
    <t>+43 5412 65149</t>
  </si>
  <si>
    <t>0664 73718661</t>
  </si>
  <si>
    <t>direktion@schuleaufarzill.tsn.at</t>
  </si>
  <si>
    <t>Aichner Gerhard</t>
  </si>
  <si>
    <t>g.aichner@tsn.at</t>
  </si>
  <si>
    <t>Heigl Sabine</t>
  </si>
  <si>
    <t>sa.heigl@tsn.at</t>
  </si>
  <si>
    <t>0650 6157015</t>
  </si>
  <si>
    <t>+43 5266 88600 570</t>
  </si>
  <si>
    <t>0676 8344 5825</t>
  </si>
  <si>
    <t>0676 - 8344 5825</t>
  </si>
  <si>
    <t>Unterberger Sylvia</t>
  </si>
  <si>
    <t>sylvia.unterberger@tsn.at</t>
  </si>
  <si>
    <t>Vettori Martin</t>
  </si>
  <si>
    <t>m.vettori@tsn.at</t>
  </si>
  <si>
    <t>Wetzinger Andreas</t>
  </si>
  <si>
    <t>an.wetzinger@tsn.at</t>
  </si>
  <si>
    <t>06645060409</t>
  </si>
  <si>
    <t>Heiß Robert</t>
  </si>
  <si>
    <t>ro.heiss@tsn.at</t>
  </si>
  <si>
    <t>Mandl Bettina</t>
  </si>
  <si>
    <t>b.mandl@tsn.at</t>
  </si>
  <si>
    <t>Kautz-Mark Christian</t>
  </si>
  <si>
    <t>c.kautz@tsn.at</t>
  </si>
  <si>
    <t>Zirngast Katharina</t>
  </si>
  <si>
    <t>k.zirngast@tsn.at</t>
  </si>
  <si>
    <t>+43 5339 8110 511</t>
  </si>
  <si>
    <t>Kathrein Lukas</t>
  </si>
  <si>
    <t>l.kathrein@tsn.at</t>
  </si>
  <si>
    <t>Hennig Laurenz</t>
  </si>
  <si>
    <t>l.hennig@tsn.at</t>
  </si>
  <si>
    <t>Mauracher Stephanie</t>
  </si>
  <si>
    <t>steph.mauracher@tsn.at</t>
  </si>
  <si>
    <r>
      <rPr>
        <sz val="10"/>
        <color theme="0"/>
        <rFont val="Corbel"/>
        <family val="2"/>
      </rPr>
      <t>→</t>
    </r>
    <r>
      <rPr>
        <sz val="10"/>
        <rFont val="Corbel"/>
        <family val="2"/>
      </rPr>
      <t xml:space="preserve"> Sie die Rechnungen und Einzahlungsbelege bei. Listen Sie bitte die Art der Kosten im gelben Feld auf.</t>
    </r>
  </si>
  <si>
    <t>b) Wander- bzw. Sporttag:</t>
  </si>
  <si>
    <r>
      <t xml:space="preserve">Sonstige Kosten: 
</t>
    </r>
    <r>
      <rPr>
        <b/>
        <sz val="9"/>
        <color indexed="10"/>
        <rFont val="Corbel"/>
        <family val="2"/>
      </rPr>
      <t>Rechnungen inkl. Einzahlungsbestät. bitte beilegen!</t>
    </r>
  </si>
  <si>
    <t xml:space="preserve">Art der Kosten: </t>
  </si>
  <si>
    <r>
      <t xml:space="preserve">☐ Nächtigungskosten: ausschließlich </t>
    </r>
    <r>
      <rPr>
        <b/>
        <u val="double"/>
        <sz val="11.5"/>
        <color rgb="FF0070C0"/>
        <rFont val="Corbel"/>
        <family val="2"/>
      </rPr>
      <t xml:space="preserve">Bestätigungen für Lehrer ohne Frühstück ! </t>
    </r>
  </si>
  <si>
    <r>
      <t>☐ Lehrpersonen: Achten Sie auf die</t>
    </r>
    <r>
      <rPr>
        <b/>
        <sz val="11.5"/>
        <rFont val="Corbel"/>
        <family val="2"/>
      </rPr>
      <t xml:space="preserve"> </t>
    </r>
    <r>
      <rPr>
        <b/>
        <sz val="11.5"/>
        <color rgb="FF0070C0"/>
        <rFont val="Corbel"/>
        <family val="2"/>
      </rPr>
      <t>korrekte Angabe</t>
    </r>
    <r>
      <rPr>
        <sz val="11.5"/>
        <rFont val="Corbel"/>
        <family val="2"/>
      </rPr>
      <t xml:space="preserve"> von</t>
    </r>
    <r>
      <rPr>
        <b/>
        <u/>
        <sz val="11.5"/>
        <color rgb="FF0070C0"/>
        <rFont val="Corbel"/>
        <family val="2"/>
      </rPr>
      <t xml:space="preserve"> </t>
    </r>
    <r>
      <rPr>
        <b/>
        <sz val="11.5"/>
        <color rgb="FF0070C0"/>
        <rFont val="Corbel"/>
        <family val="2"/>
      </rPr>
      <t>Name</t>
    </r>
    <r>
      <rPr>
        <sz val="11.5"/>
        <rFont val="Corbel"/>
        <family val="2"/>
      </rPr>
      <t xml:space="preserve"> und</t>
    </r>
    <r>
      <rPr>
        <b/>
        <sz val="11.5"/>
        <color rgb="FF0070C0"/>
        <rFont val="Corbel"/>
        <family val="2"/>
      </rPr>
      <t xml:space="preserve"> SAP-Personalnummer</t>
    </r>
  </si>
  <si>
    <r>
      <t xml:space="preserve">☐ Angabe der </t>
    </r>
    <r>
      <rPr>
        <b/>
        <sz val="11.5"/>
        <color rgb="FF0070C0"/>
        <rFont val="Corbel"/>
        <family val="2"/>
      </rPr>
      <t>Telefonnummer</t>
    </r>
    <r>
      <rPr>
        <sz val="11.5"/>
        <rFont val="Corbel"/>
        <family val="2"/>
      </rPr>
      <t xml:space="preserve"> bei Rückfragen vorteilhaft</t>
    </r>
  </si>
  <si>
    <r>
      <t>☐ Legen Sie</t>
    </r>
    <r>
      <rPr>
        <b/>
        <u/>
        <sz val="11.5"/>
        <color rgb="FF0070C0"/>
        <rFont val="Corbel"/>
        <family val="2"/>
      </rPr>
      <t xml:space="preserve"> </t>
    </r>
    <r>
      <rPr>
        <b/>
        <sz val="11.5"/>
        <color rgb="FF0070C0"/>
        <rFont val="Corbel"/>
        <family val="2"/>
      </rPr>
      <t>alle Belege, Rechnungen+Einzahlungsbestätigungen für sonstige Kosten</t>
    </r>
    <r>
      <rPr>
        <sz val="11.5"/>
        <rFont val="Corbel"/>
        <family val="2"/>
      </rPr>
      <t xml:space="preserve"> </t>
    </r>
  </si>
  <si>
    <t>ohne Frühstück auszufüllen und dem Antrag beizulegen.</t>
  </si>
  <si>
    <t>einfachen Auswahl von Schule, Entscheidung über die Durchführung, Art der Woche und Nächtigungs -</t>
  </si>
  <si>
    <r>
      <rPr>
        <sz val="10"/>
        <color theme="0"/>
        <rFont val="Corbel"/>
        <family val="2"/>
      </rPr>
      <t>→</t>
    </r>
    <r>
      <rPr>
        <sz val="10"/>
        <rFont val="Corbel"/>
        <family val="2"/>
      </rPr>
      <t xml:space="preserve"> Schulassistentin) tragen Sie bitte in das dafür vorgesehene Feld ein. Geben Sie den Name, Postleitzahl</t>
    </r>
  </si>
  <si>
    <t>→Jede weitere schulfremde Person (z.B. (Keine Vorschläge))  benötigt ein eigenes Formular !</t>
  </si>
  <si>
    <t>Bildungsdirektion für Tirol, Heiliggeiststraße 7, 6020 Innsbruck</t>
  </si>
  <si>
    <t>oder per E-Mail an: abrechnung.schulveranstaltungen@bildung-tirol.gv.at zu übermitteln.</t>
  </si>
  <si>
    <r>
      <t xml:space="preserve">! Sämtliche </t>
    </r>
    <r>
      <rPr>
        <b/>
        <u/>
        <sz val="10"/>
        <color rgb="FFFF0000"/>
        <rFont val="Corbel"/>
        <family val="2"/>
      </rPr>
      <t>Exkursionen</t>
    </r>
    <r>
      <rPr>
        <b/>
        <sz val="10"/>
        <color rgb="FFFF0000"/>
        <rFont val="Corbel"/>
        <family val="2"/>
      </rPr>
      <t xml:space="preserve"> sind über das Formular abzurechnen !
! Mehrtägige Exkursionen sind als Projektwochen/-tage abzurechnen!</t>
    </r>
  </si>
  <si>
    <t>Bei Veranstaltungen mit einer Dauer von weniger als fünf Stunden gebührt grundsätzlich kein Anspruch auf Vergütung der Reisegebühren.</t>
  </si>
  <si>
    <t xml:space="preserve">Die Vergütung für die Leitung und die Teilnahme an mehrtägigen Schulveranstaltungen (Erlass Nr. 41) wird über die Schuldatenbank abgerechnet. 
Eine Privat-PKW-Genehmigung (amtliches Kilometergeld) kann grundsätzlich nur bei berufspraktischen Tagen genehmigt werden können. </t>
  </si>
  <si>
    <t>1-210008-7298400</t>
  </si>
  <si>
    <t>Wohnort u. Adresse</t>
  </si>
  <si>
    <r>
      <t>☐ Schulfremde Personen : Geben Sie</t>
    </r>
    <r>
      <rPr>
        <b/>
        <u/>
        <sz val="11.5"/>
        <color rgb="FF0070C0"/>
        <rFont val="Corbel"/>
        <family val="2"/>
      </rPr>
      <t xml:space="preserve"> </t>
    </r>
    <r>
      <rPr>
        <b/>
        <sz val="11.5"/>
        <color rgb="FF0070C0"/>
        <rFont val="Corbel"/>
        <family val="2"/>
      </rPr>
      <t xml:space="preserve">Name,Ort,PLZ,Adresse </t>
    </r>
    <r>
      <rPr>
        <sz val="11.5"/>
        <rFont val="Corbel"/>
        <family val="2"/>
      </rPr>
      <t>u.</t>
    </r>
    <r>
      <rPr>
        <b/>
        <u/>
        <sz val="11.5"/>
        <color rgb="FF0070C0"/>
        <rFont val="Corbel"/>
        <family val="2"/>
      </rPr>
      <t xml:space="preserve"> </t>
    </r>
    <r>
      <rPr>
        <b/>
        <u val="double"/>
        <sz val="11.5"/>
        <color rgb="FF0070C0"/>
        <rFont val="Corbel"/>
        <family val="2"/>
      </rPr>
      <t>korrekten IBAN</t>
    </r>
    <r>
      <rPr>
        <b/>
        <sz val="11.5"/>
        <color rgb="FF0070C0"/>
        <rFont val="Corbel"/>
        <family val="2"/>
      </rPr>
      <t xml:space="preserve"> (20 Stellen) </t>
    </r>
    <r>
      <rPr>
        <sz val="11.5"/>
        <rFont val="Corbel"/>
        <family val="2"/>
      </rPr>
      <t xml:space="preserve">an </t>
    </r>
  </si>
  <si>
    <t>E-Mail: angelika.mittermayer-prader@bildung-tirol.gv.at</t>
  </si>
  <si>
    <t>zH Frau Angelika Mittermayer-Prader</t>
  </si>
  <si>
    <t xml:space="preserve">entweder per Post direkt an die Bildungsdirektion für Tirol, zH Fr. Angelika Mittermayer-Prader  </t>
  </si>
  <si>
    <r>
      <t>NÄCHTIGUNGSKOSTEN - gesamt pro Lehrperson</t>
    </r>
    <r>
      <rPr>
        <b/>
        <u/>
        <sz val="8"/>
        <rFont val="Corbel"/>
        <family val="2"/>
      </rPr>
      <t xml:space="preserve"> ohne Frühstück</t>
    </r>
    <r>
      <rPr>
        <b/>
        <sz val="8"/>
        <rFont val="Corbel"/>
        <family val="2"/>
      </rPr>
      <t>.</t>
    </r>
    <r>
      <rPr>
        <b/>
        <sz val="8"/>
        <color rgb="FFFF0000"/>
        <rFont val="Corbel"/>
        <family val="2"/>
      </rPr>
      <t xml:space="preserve"> Vergütung maximal 153 € / Nacht ohne Frühstück. BEILAGEN DER RECHNUNG inkl. Einzahlungsbestätigung!</t>
    </r>
  </si>
  <si>
    <t>0,50 pro km</t>
  </si>
  <si>
    <t>Mehr als 8 bis 12 Stunden:</t>
  </si>
  <si>
    <t>Mehr als 12 bis 24 Stunden:</t>
  </si>
  <si>
    <r>
      <rPr>
        <sz val="10"/>
        <color theme="0"/>
        <rFont val="Corbel"/>
        <family val="2"/>
      </rPr>
      <t>→</t>
    </r>
    <r>
      <rPr>
        <sz val="10"/>
        <color indexed="8"/>
        <rFont val="Corbel"/>
        <family val="2"/>
      </rPr>
      <t xml:space="preserve"> und Wohnort u. Adresse an und achten Sie auf die korrekte Angabe des IBAN (20 Stellen) </t>
    </r>
  </si>
  <si>
    <t>pro angefangenem Tag mit / ohne Nächtigung:</t>
  </si>
  <si>
    <t>pro angefangenem Tag mit/ohne Nächtigung:</t>
  </si>
  <si>
    <t>LLA Imst</t>
  </si>
  <si>
    <t>FSBHM Landeck-Perjen</t>
  </si>
  <si>
    <t>LLA Lienz</t>
  </si>
  <si>
    <t>LLA Rotholz</t>
  </si>
  <si>
    <t>LFS</t>
  </si>
  <si>
    <t>LFBS Rotholz</t>
  </si>
  <si>
    <t>7298200</t>
  </si>
  <si>
    <t>1-221408-7298200</t>
  </si>
  <si>
    <t>LL00510008</t>
  </si>
  <si>
    <t>APS/BS</t>
  </si>
  <si>
    <t>LS</t>
  </si>
  <si>
    <t>730371</t>
  </si>
  <si>
    <t>702710</t>
  </si>
  <si>
    <t>Moritz Thomas</t>
  </si>
  <si>
    <t>th.moritz@tsn.at</t>
  </si>
  <si>
    <t>Meraner Straße 6</t>
  </si>
  <si>
    <t>+43 5412 66346</t>
  </si>
  <si>
    <t>lla-imst@tsn.at</t>
  </si>
  <si>
    <t>http://www.lla-imst.at/</t>
  </si>
  <si>
    <t>741671</t>
  </si>
  <si>
    <t>704710</t>
  </si>
  <si>
    <t>LLA St. Johann i. T.</t>
  </si>
  <si>
    <t>Misslinger Anton</t>
  </si>
  <si>
    <t>a.misslinger@tsn.at</t>
  </si>
  <si>
    <t>Innsbruckerstraße 77</t>
  </si>
  <si>
    <t>+43 5352 62523</t>
  </si>
  <si>
    <t>office.weitau@tsn.at</t>
  </si>
  <si>
    <t>http://www.lla-stjohann.tsn.at/</t>
  </si>
  <si>
    <t>761371</t>
  </si>
  <si>
    <t>706720</t>
  </si>
  <si>
    <t>Kofler Heinrich</t>
  </si>
  <si>
    <t>h.kofler@tsn.at</t>
  </si>
  <si>
    <t>Riefengasse 1</t>
  </si>
  <si>
    <t>+43 5442 62641</t>
  </si>
  <si>
    <t>lhs.landeck@tsn.at</t>
  </si>
  <si>
    <t>http://www.lhs-landeck.tsn.at/</t>
  </si>
  <si>
    <t>791671</t>
  </si>
  <si>
    <t>707710</t>
  </si>
  <si>
    <t>Einhauer Markus</t>
  </si>
  <si>
    <t>m.einhauer@tsn.at</t>
  </si>
  <si>
    <t>Josef Müller-Straße 1</t>
  </si>
  <si>
    <t>+43 4852 65055</t>
  </si>
  <si>
    <t>lla.lienz@tsn.at</t>
  </si>
  <si>
    <t>http://www.lla-lienz.tsn.at</t>
  </si>
  <si>
    <t>700471</t>
  </si>
  <si>
    <t>709730</t>
  </si>
  <si>
    <t>Norz Josef</t>
  </si>
  <si>
    <t>j.norz@tsn.at</t>
  </si>
  <si>
    <t>Rotholz 46</t>
  </si>
  <si>
    <t>Strass im Zillertal</t>
  </si>
  <si>
    <t>+43 512 348931</t>
  </si>
  <si>
    <t>780571</t>
  </si>
  <si>
    <t>709710</t>
  </si>
  <si>
    <t>+43 5244 62161</t>
  </si>
  <si>
    <t>lla.rotholz@tsn.at</t>
  </si>
  <si>
    <t>http://www.rotholz.at</t>
  </si>
  <si>
    <r>
      <rPr>
        <b/>
        <sz val="10"/>
        <rFont val="Corbel"/>
        <family val="2"/>
      </rPr>
      <t>7.</t>
    </r>
    <r>
      <rPr>
        <sz val="10"/>
        <rFont val="Corbel"/>
        <family val="2"/>
      </rPr>
      <t xml:space="preserve"> Sollten Fahrtkosten entstanden sein, tragen Sie diese bitte ins entsprechende Feld ein und
    legen Sie alle Rechnungen und  Einzahlungsbestätigungen dem Formular bei. Unterscheiden Sie bitte
    zwischen Fahrtkosten für öffentliche VKM, Beförderungszuschuss und gemietete Beförderungsmittel
    (z.B. Bus) und geben Sie nur die anteiligen Fahrtkosten pro Lehrperson an.</t>
    </r>
  </si>
  <si>
    <t xml:space="preserve">Beilage zum Antrag Reisegebühren für Schulveranstaltungen                                              </t>
  </si>
  <si>
    <t>Einsatzplan für berufspraktische Tage</t>
  </si>
  <si>
    <t>Sämtliche Exkursionen sind über das Formular abzurechnen. Die Abrechnung über EDM entfällt.</t>
  </si>
  <si>
    <t>Im Folgenden wird der vollständige Ablauf einer Reisekostenabrechnung für Schulveranstaltungen erläutert.</t>
  </si>
  <si>
    <t xml:space="preserve">Das Formular ist Schritt für Schritt, von oben nach unten, auszufüllen, wobei Dropdown-Felder zur </t>
  </si>
  <si>
    <r>
      <t xml:space="preserve">→ Das </t>
    </r>
    <r>
      <rPr>
        <b/>
        <sz val="10"/>
        <color rgb="FF0070C0"/>
        <rFont val="Corbel"/>
        <family val="2"/>
      </rPr>
      <t>Formular</t>
    </r>
    <r>
      <rPr>
        <sz val="10"/>
        <color indexed="8"/>
        <rFont val="Corbel"/>
        <family val="2"/>
      </rPr>
      <t xml:space="preserve"> zur Abrechnung von Reisegebühren für Schulveranstaltungen ist </t>
    </r>
    <r>
      <rPr>
        <b/>
        <u/>
        <sz val="10"/>
        <color rgb="FF0070C0"/>
        <rFont val="Corbel"/>
        <family val="2"/>
      </rPr>
      <t>nur</t>
    </r>
    <r>
      <rPr>
        <sz val="10"/>
        <color indexed="8"/>
        <rFont val="Corbel"/>
        <family val="2"/>
      </rPr>
      <t xml:space="preserve"> </t>
    </r>
  </si>
  <si>
    <r>
      <t xml:space="preserve">Im Übrigen sind </t>
    </r>
    <r>
      <rPr>
        <b/>
        <u/>
        <sz val="10"/>
        <color rgb="FF0070C0"/>
        <rFont val="Corbel"/>
        <family val="2"/>
      </rPr>
      <t>alle gelb hinterlegten Felder</t>
    </r>
    <r>
      <rPr>
        <sz val="10"/>
        <color indexed="8"/>
        <rFont val="Corbel"/>
        <family val="2"/>
      </rPr>
      <t xml:space="preserve"> entsprechend der betreffenden Veranstaltung auszufüllen.</t>
    </r>
  </si>
  <si>
    <r>
      <t xml:space="preserve">Besonders wichtig ist hierbei die genaue </t>
    </r>
    <r>
      <rPr>
        <b/>
        <u/>
        <sz val="10"/>
        <color rgb="FF0070C0"/>
        <rFont val="Corbel"/>
        <family val="2"/>
      </rPr>
      <t>Angabe des Datums</t>
    </r>
    <r>
      <rPr>
        <sz val="10"/>
        <color indexed="8"/>
        <rFont val="Corbel"/>
        <family val="2"/>
      </rPr>
      <t xml:space="preserve"> (TT.MM.JJJJ), der </t>
    </r>
    <r>
      <rPr>
        <b/>
        <u/>
        <sz val="10"/>
        <color rgb="FF0070C0"/>
        <rFont val="Corbel"/>
        <family val="2"/>
      </rPr>
      <t>Anfangs- und Endzeit</t>
    </r>
    <r>
      <rPr>
        <sz val="10"/>
        <color theme="4"/>
        <rFont val="Corbel"/>
        <family val="2"/>
      </rPr>
      <t xml:space="preserve"> </t>
    </r>
  </si>
  <si>
    <r>
      <t xml:space="preserve">sowie des </t>
    </r>
    <r>
      <rPr>
        <b/>
        <u/>
        <sz val="10"/>
        <color rgb="FF0070C0"/>
        <rFont val="Corbel"/>
        <family val="2"/>
      </rPr>
      <t>Ortes</t>
    </r>
    <r>
      <rPr>
        <sz val="10"/>
        <color indexed="8"/>
        <rFont val="Corbel"/>
        <family val="2"/>
      </rPr>
      <t xml:space="preserve"> der Veranstaltung.</t>
    </r>
  </si>
  <si>
    <r>
      <t xml:space="preserve">Nach </t>
    </r>
    <r>
      <rPr>
        <b/>
        <sz val="10"/>
        <color rgb="FF0070C0"/>
        <rFont val="Corbel"/>
        <family val="2"/>
      </rPr>
      <t>korrekter Eingabe</t>
    </r>
    <r>
      <rPr>
        <sz val="10"/>
        <color indexed="8"/>
        <rFont val="Corbel"/>
        <family val="2"/>
      </rPr>
      <t xml:space="preserve"> der von Ihnen gewählten Veranstaltung sowie der Veranstaltungsdauer </t>
    </r>
  </si>
  <si>
    <r>
      <rPr>
        <b/>
        <sz val="10"/>
        <rFont val="Corbel"/>
        <family val="2"/>
      </rPr>
      <t>2.</t>
    </r>
    <r>
      <rPr>
        <sz val="10"/>
        <rFont val="Corbel"/>
        <family val="2"/>
      </rPr>
      <t xml:space="preserve"> Anschließend tragen Sie bitte</t>
    </r>
    <r>
      <rPr>
        <b/>
        <sz val="10"/>
        <color theme="4" tint="-0.24994659260841701"/>
        <rFont val="Corbel"/>
        <family val="2"/>
      </rPr>
      <t xml:space="preserve"> </t>
    </r>
    <r>
      <rPr>
        <b/>
        <sz val="10"/>
        <color rgb="FF0070C0"/>
        <rFont val="Corbel"/>
        <family val="2"/>
      </rPr>
      <t>Klasse</t>
    </r>
    <r>
      <rPr>
        <b/>
        <sz val="10"/>
        <color theme="4" tint="-0.24994659260841701"/>
        <rFont val="Corbel"/>
        <family val="2"/>
      </rPr>
      <t xml:space="preserve">, </t>
    </r>
    <r>
      <rPr>
        <b/>
        <sz val="10"/>
        <color rgb="FF0070C0"/>
        <rFont val="Corbel"/>
        <family val="2"/>
      </rPr>
      <t>Schulstufe</t>
    </r>
    <r>
      <rPr>
        <sz val="10"/>
        <rFont val="Corbel"/>
        <family val="2"/>
      </rPr>
      <t xml:space="preserve"> sowie die</t>
    </r>
    <r>
      <rPr>
        <b/>
        <sz val="10"/>
        <color theme="4" tint="-0.24994659260841701"/>
        <rFont val="Corbel"/>
        <family val="2"/>
      </rPr>
      <t xml:space="preserve"> </t>
    </r>
    <r>
      <rPr>
        <b/>
        <sz val="10"/>
        <color rgb="FF0070C0"/>
        <rFont val="Corbel"/>
        <family val="2"/>
      </rPr>
      <t xml:space="preserve">Anzahl der Schüler und </t>
    </r>
    <r>
      <rPr>
        <sz val="10"/>
        <color rgb="FF0070C0"/>
        <rFont val="Corbel"/>
        <family val="2"/>
      </rPr>
      <t>Schülerinnen</t>
    </r>
    <r>
      <rPr>
        <sz val="10"/>
        <color theme="4"/>
        <rFont val="Corbel"/>
        <family val="2"/>
      </rPr>
      <t xml:space="preserve"> </t>
    </r>
  </si>
  <si>
    <r>
      <rPr>
        <b/>
        <sz val="10"/>
        <rFont val="Corbel"/>
        <family val="2"/>
      </rPr>
      <t>3.</t>
    </r>
    <r>
      <rPr>
        <sz val="10"/>
        <rFont val="Corbel"/>
        <family val="2"/>
      </rPr>
      <t xml:space="preserve"> Bitte wählen Sie aus wer die </t>
    </r>
    <r>
      <rPr>
        <b/>
        <sz val="10"/>
        <color rgb="FF0070C0"/>
        <rFont val="Corbel"/>
        <family val="2"/>
      </rPr>
      <t>Entscheidung über die Durchführung</t>
    </r>
    <r>
      <rPr>
        <sz val="10"/>
        <rFont val="Corbel"/>
        <family val="2"/>
      </rPr>
      <t xml:space="preserve"> getroffen hat. </t>
    </r>
  </si>
  <si>
    <r>
      <rPr>
        <b/>
        <sz val="10"/>
        <rFont val="Corbel"/>
        <family val="2"/>
      </rPr>
      <t>4.</t>
    </r>
    <r>
      <rPr>
        <sz val="10"/>
        <rFont val="Corbel"/>
        <family val="2"/>
      </rPr>
      <t xml:space="preserve"> Bitte Deklarieren Sie die richtige </t>
    </r>
    <r>
      <rPr>
        <b/>
        <sz val="10"/>
        <color rgb="FF0070C0"/>
        <rFont val="Corbel"/>
        <family val="2"/>
      </rPr>
      <t>Veranstaltungsart</t>
    </r>
    <r>
      <rPr>
        <b/>
        <sz val="10"/>
        <color theme="4" tint="-0.24994659260841701"/>
        <rFont val="Corbel"/>
        <family val="2"/>
      </rPr>
      <t>.</t>
    </r>
    <r>
      <rPr>
        <sz val="10"/>
        <rFont val="Corbel"/>
        <family val="2"/>
      </rPr>
      <t xml:space="preserve"> Folgende Veranstaltungen stehen zur Auswahl: </t>
    </r>
  </si>
  <si>
    <r>
      <rPr>
        <b/>
        <sz val="10"/>
        <rFont val="Corbel"/>
        <family val="2"/>
      </rPr>
      <t xml:space="preserve">5. </t>
    </r>
    <r>
      <rPr>
        <sz val="10"/>
        <rFont val="Corbel"/>
        <family val="2"/>
      </rPr>
      <t xml:space="preserve">Bitte geben Sie an, ob es bei der Veranstaltung zu </t>
    </r>
    <r>
      <rPr>
        <b/>
        <sz val="10"/>
        <color rgb="FF0070C0"/>
        <rFont val="Corbel"/>
        <family val="2"/>
      </rPr>
      <t>Nächtigungskosten</t>
    </r>
    <r>
      <rPr>
        <sz val="10"/>
        <rFont val="Corbel"/>
        <family val="2"/>
      </rPr>
      <t xml:space="preserve"> gekommen ist. </t>
    </r>
  </si>
  <si>
    <r>
      <rPr>
        <b/>
        <sz val="10"/>
        <rFont val="Corbel"/>
        <family val="2"/>
      </rPr>
      <t>6.</t>
    </r>
    <r>
      <rPr>
        <sz val="10"/>
        <rFont val="Corbel"/>
        <family val="2"/>
      </rPr>
      <t xml:space="preserve"> Bitte tragen Sie das</t>
    </r>
    <r>
      <rPr>
        <b/>
        <sz val="10"/>
        <color theme="4" tint="-0.24994659260841701"/>
        <rFont val="Corbel"/>
        <family val="2"/>
      </rPr>
      <t xml:space="preserve"> </t>
    </r>
    <r>
      <rPr>
        <b/>
        <sz val="10"/>
        <color rgb="FF0070C0"/>
        <rFont val="Corbel"/>
        <family val="2"/>
      </rPr>
      <t>Datum</t>
    </r>
    <r>
      <rPr>
        <b/>
        <sz val="10"/>
        <color theme="4" tint="-0.24994659260841701"/>
        <rFont val="Corbel"/>
        <family val="2"/>
      </rPr>
      <t>,</t>
    </r>
    <r>
      <rPr>
        <sz val="10"/>
        <rFont val="Corbel"/>
        <family val="2"/>
      </rPr>
      <t xml:space="preserve"> den </t>
    </r>
    <r>
      <rPr>
        <b/>
        <sz val="10"/>
        <color rgb="FF0070C0"/>
        <rFont val="Corbel"/>
        <family val="2"/>
      </rPr>
      <t>Anfangs- sowie Endzeitpunkt</t>
    </r>
    <r>
      <rPr>
        <sz val="10"/>
        <rFont val="Corbel"/>
        <family val="2"/>
      </rPr>
      <t xml:space="preserve"> und den </t>
    </r>
    <r>
      <rPr>
        <b/>
        <sz val="10"/>
        <color rgb="FF0070C0"/>
        <rFont val="Corbel"/>
        <family val="2"/>
      </rPr>
      <t>Ort</t>
    </r>
    <r>
      <rPr>
        <sz val="10"/>
        <rFont val="Corbel"/>
        <family val="2"/>
      </rPr>
      <t xml:space="preserve"> der Veranstaltung ein.</t>
    </r>
  </si>
  <si>
    <r>
      <rPr>
        <b/>
        <sz val="10"/>
        <rFont val="Corbel"/>
        <family val="2"/>
      </rPr>
      <t>8.</t>
    </r>
    <r>
      <rPr>
        <sz val="10"/>
        <rFont val="Corbel"/>
        <family val="2"/>
      </rPr>
      <t xml:space="preserve"> Sollten </t>
    </r>
    <r>
      <rPr>
        <b/>
        <sz val="10"/>
        <color rgb="FF0070C0"/>
        <rFont val="Corbel"/>
        <family val="2"/>
      </rPr>
      <t>Nächtigungskosten</t>
    </r>
    <r>
      <rPr>
        <sz val="10"/>
        <rFont val="Corbel"/>
        <family val="2"/>
      </rPr>
      <t xml:space="preserve"> entstanden sein, tragen Sie bitte die Kosten pro Lehrperson</t>
    </r>
  </si>
  <si>
    <r>
      <rPr>
        <sz val="10"/>
        <color theme="0"/>
        <rFont val="Corbel"/>
        <family val="2"/>
      </rPr>
      <t>→</t>
    </r>
    <r>
      <rPr>
        <sz val="10"/>
        <rFont val="Corbel"/>
        <family val="2"/>
      </rPr>
      <t xml:space="preserve">ohne Frühstück ein und legen Sie das ausgefüllte Beiblatt </t>
    </r>
    <r>
      <rPr>
        <sz val="10"/>
        <color rgb="FF0070C0"/>
        <rFont val="Corbel"/>
        <family val="2"/>
      </rPr>
      <t>"</t>
    </r>
    <r>
      <rPr>
        <b/>
        <sz val="10"/>
        <color rgb="FF0070C0"/>
        <rFont val="Corbel"/>
        <family val="2"/>
      </rPr>
      <t>Bestätigung der Unterkunft"</t>
    </r>
    <r>
      <rPr>
        <sz val="10"/>
        <rFont val="Corbel"/>
        <family val="2"/>
      </rPr>
      <t xml:space="preserve"> bei.</t>
    </r>
  </si>
  <si>
    <r>
      <rPr>
        <b/>
        <sz val="10"/>
        <rFont val="Corbel"/>
        <family val="2"/>
      </rPr>
      <t>9</t>
    </r>
    <r>
      <rPr>
        <sz val="10"/>
        <rFont val="Corbel"/>
        <family val="2"/>
      </rPr>
      <t>. Sollten</t>
    </r>
    <r>
      <rPr>
        <b/>
        <sz val="10"/>
        <color theme="4"/>
        <rFont val="Corbel"/>
        <family val="2"/>
      </rPr>
      <t xml:space="preserve"> </t>
    </r>
    <r>
      <rPr>
        <b/>
        <sz val="10"/>
        <color rgb="FF0070C0"/>
        <rFont val="Corbel"/>
        <family val="2"/>
      </rPr>
      <t>sonstige Kosten</t>
    </r>
    <r>
      <rPr>
        <sz val="10"/>
        <rFont val="Corbel"/>
        <family val="2"/>
      </rPr>
      <t xml:space="preserve"> (z.B. Eintritte, Liftfahrten) angefallen sein, tragen Sie diese ein und legen</t>
    </r>
  </si>
  <si>
    <r>
      <rPr>
        <b/>
        <sz val="10"/>
        <rFont val="Corbel"/>
        <family val="2"/>
      </rPr>
      <t>10.</t>
    </r>
    <r>
      <rPr>
        <sz val="10"/>
        <rFont val="Corbel"/>
        <family val="2"/>
      </rPr>
      <t xml:space="preserve"> Wenn Sie alles ausgefüllt haben, wird</t>
    </r>
    <r>
      <rPr>
        <b/>
        <u/>
        <sz val="10"/>
        <color theme="4" tint="-0.24994659260841701"/>
        <rFont val="Corbel"/>
        <family val="2"/>
      </rPr>
      <t xml:space="preserve"> </t>
    </r>
    <r>
      <rPr>
        <b/>
        <u/>
        <sz val="10"/>
        <color rgb="FF0070C0"/>
        <rFont val="Corbel"/>
        <family val="2"/>
      </rPr>
      <t>automatisch</t>
    </r>
    <r>
      <rPr>
        <b/>
        <u/>
        <sz val="10"/>
        <color theme="4" tint="-0.24994659260841701"/>
        <rFont val="Corbel"/>
        <family val="2"/>
      </rPr>
      <t xml:space="preserve"> </t>
    </r>
    <r>
      <rPr>
        <sz val="10"/>
        <rFont val="Corbel"/>
        <family val="2"/>
      </rPr>
      <t xml:space="preserve">die auszuzahlende Summe pro Lehrperson </t>
    </r>
  </si>
  <si>
    <r>
      <rPr>
        <b/>
        <sz val="10"/>
        <rFont val="Corbel"/>
        <family val="2"/>
      </rPr>
      <t>11.</t>
    </r>
    <r>
      <rPr>
        <sz val="10"/>
        <rFont val="Corbel"/>
        <family val="2"/>
      </rPr>
      <t>Bitte tragen Sie im nächsten Schritt die</t>
    </r>
    <r>
      <rPr>
        <b/>
        <sz val="10"/>
        <color theme="4" tint="-0.24994659260841701"/>
        <rFont val="Corbel"/>
        <family val="2"/>
      </rPr>
      <t xml:space="preserve"> </t>
    </r>
    <r>
      <rPr>
        <b/>
        <sz val="10"/>
        <color rgb="FF0070C0"/>
        <rFont val="Corbel"/>
        <family val="2"/>
      </rPr>
      <t>Begleitpersonen</t>
    </r>
    <r>
      <rPr>
        <sz val="10"/>
        <rFont val="Corbel"/>
        <family val="2"/>
      </rPr>
      <t xml:space="preserve"> der Schulveranstaltung</t>
    </r>
    <r>
      <rPr>
        <b/>
        <sz val="10"/>
        <color theme="4" tint="-0.24994659260841701"/>
        <rFont val="Corbel"/>
        <family val="2"/>
      </rPr>
      <t xml:space="preserve"> </t>
    </r>
    <r>
      <rPr>
        <sz val="10"/>
        <rFont val="Corbel"/>
        <family val="2"/>
      </rPr>
      <t>ein. Geben Sie Vor-</t>
    </r>
  </si>
  <si>
    <r>
      <rPr>
        <sz val="10"/>
        <color theme="0"/>
        <rFont val="Corbel"/>
        <family val="2"/>
      </rPr>
      <t>→</t>
    </r>
    <r>
      <rPr>
        <sz val="10"/>
        <rFont val="Corbel"/>
        <family val="2"/>
      </rPr>
      <t xml:space="preserve"> und Nachname an sowie die </t>
    </r>
    <r>
      <rPr>
        <b/>
        <sz val="10"/>
        <color rgb="FF0070C0"/>
        <rFont val="Corbel"/>
        <family val="2"/>
      </rPr>
      <t>SAP-Personalnummer</t>
    </r>
    <r>
      <rPr>
        <sz val="10"/>
        <rFont val="Corbel"/>
        <family val="2"/>
      </rPr>
      <t xml:space="preserve"> der Lehrkraft. </t>
    </r>
    <r>
      <rPr>
        <b/>
        <sz val="10"/>
        <color rgb="FF0070C0"/>
        <rFont val="Corbel"/>
        <family val="2"/>
      </rPr>
      <t>Schulfremde Personen</t>
    </r>
    <r>
      <rPr>
        <b/>
        <sz val="10"/>
        <color theme="4" tint="-0.24994659260841701"/>
        <rFont val="Corbel"/>
        <family val="2"/>
      </rPr>
      <t xml:space="preserve"> </t>
    </r>
    <r>
      <rPr>
        <sz val="10"/>
        <rFont val="Corbel"/>
        <family val="2"/>
      </rPr>
      <t>(z.B.</t>
    </r>
    <r>
      <rPr>
        <b/>
        <sz val="10"/>
        <color theme="4" tint="-0.24994659260841701"/>
        <rFont val="Corbel"/>
        <family val="2"/>
      </rPr>
      <t xml:space="preserve"> </t>
    </r>
  </si>
  <si>
    <r>
      <rPr>
        <b/>
        <sz val="10"/>
        <rFont val="Corbel"/>
        <family val="2"/>
      </rPr>
      <t>12.</t>
    </r>
    <r>
      <rPr>
        <sz val="10"/>
        <rFont val="Corbel"/>
        <family val="2"/>
      </rPr>
      <t xml:space="preserve"> Tragen Sie im nächsten Schritt bitte </t>
    </r>
    <r>
      <rPr>
        <b/>
        <sz val="10"/>
        <color rgb="FF0070C0"/>
        <rFont val="Corbel"/>
        <family val="2"/>
      </rPr>
      <t>Bemerkungen</t>
    </r>
    <r>
      <rPr>
        <sz val="10"/>
        <rFont val="Corbel"/>
        <family val="2"/>
      </rPr>
      <t xml:space="preserve"> sowie eine Telefonnummer für Rückfragen in  </t>
    </r>
  </si>
  <si>
    <r>
      <t xml:space="preserve">unbedingt beizulegen. Bei Nächtigung(en) ist das Formular </t>
    </r>
    <r>
      <rPr>
        <sz val="10"/>
        <color rgb="FF0070C0"/>
        <rFont val="Corbel"/>
        <family val="2"/>
      </rPr>
      <t>"</t>
    </r>
    <r>
      <rPr>
        <b/>
        <sz val="10"/>
        <color rgb="FF0070C0"/>
        <rFont val="Corbel"/>
        <family val="2"/>
      </rPr>
      <t>Bestätigung der Unterkunft</t>
    </r>
    <r>
      <rPr>
        <sz val="10"/>
        <color rgb="FF0070C0"/>
        <rFont val="Corbel"/>
        <family val="2"/>
      </rPr>
      <t>"</t>
    </r>
    <r>
      <rPr>
        <sz val="10"/>
        <rFont val="Corbel"/>
        <family val="2"/>
      </rPr>
      <t xml:space="preserve"> für Lehrer </t>
    </r>
  </si>
  <si>
    <r>
      <t xml:space="preserve">Im Zusammenhang mit berufspraktischen Tagen bzw. Wochen ist auch der ausgefüllte </t>
    </r>
    <r>
      <rPr>
        <sz val="10"/>
        <color rgb="FF0070C0"/>
        <rFont val="Corbel"/>
        <family val="2"/>
      </rPr>
      <t>"</t>
    </r>
    <r>
      <rPr>
        <b/>
        <sz val="10"/>
        <color rgb="FF0070C0"/>
        <rFont val="Corbel"/>
        <family val="2"/>
      </rPr>
      <t>Einsatzplan</t>
    </r>
    <r>
      <rPr>
        <b/>
        <sz val="10"/>
        <color theme="4"/>
        <rFont val="Corbel"/>
        <family val="2"/>
      </rPr>
      <t xml:space="preserve"> </t>
    </r>
  </si>
  <si>
    <r>
      <rPr>
        <b/>
        <sz val="10"/>
        <color rgb="FF0070C0"/>
        <rFont val="Corbel"/>
        <family val="2"/>
      </rPr>
      <t>berufsprakt. Tage</t>
    </r>
    <r>
      <rPr>
        <sz val="10"/>
        <color rgb="FF0070C0"/>
        <rFont val="Corbel"/>
        <family val="2"/>
      </rPr>
      <t>"</t>
    </r>
    <r>
      <rPr>
        <sz val="10"/>
        <rFont val="Corbel"/>
        <family val="2"/>
      </rPr>
      <t xml:space="preserve"> beizulegen.</t>
    </r>
  </si>
  <si>
    <t>Information Kompakt: Reisegebühren für Schulveranstaltungen</t>
  </si>
  <si>
    <r>
      <t xml:space="preserve">☐ ! </t>
    </r>
    <r>
      <rPr>
        <b/>
        <u/>
        <sz val="11.5"/>
        <color rgb="FF0070C0"/>
        <rFont val="Corbel"/>
        <family val="2"/>
      </rPr>
      <t>Sämtliche Exkursionen</t>
    </r>
    <r>
      <rPr>
        <sz val="11.5"/>
        <rFont val="Corbel"/>
        <family val="2"/>
      </rPr>
      <t xml:space="preserve"> sind über das Formular abzurechnen. </t>
    </r>
  </si>
  <si>
    <r>
      <t xml:space="preserve">☐ </t>
    </r>
    <r>
      <rPr>
        <b/>
        <sz val="11.5"/>
        <color rgb="FF0070C0"/>
        <rFont val="Corbel"/>
        <family val="2"/>
      </rPr>
      <t>Wien-Wochen:</t>
    </r>
    <r>
      <rPr>
        <sz val="11.5"/>
        <rFont val="Corbel"/>
        <family val="2"/>
      </rPr>
      <t xml:space="preserve"> unbedingt </t>
    </r>
    <r>
      <rPr>
        <b/>
        <sz val="11.5"/>
        <color rgb="FF0070C0"/>
        <rFont val="Corbel"/>
        <family val="2"/>
      </rPr>
      <t>alle Belege</t>
    </r>
    <r>
      <rPr>
        <sz val="11.5"/>
        <rFont val="Corbel"/>
        <family val="2"/>
      </rPr>
      <t xml:space="preserve"> (zB Wiener Linien, Musical, Tiergarten,…) </t>
    </r>
    <r>
      <rPr>
        <b/>
        <sz val="11.5"/>
        <color rgb="FF0070C0"/>
        <rFont val="Corbel"/>
        <family val="2"/>
      </rPr>
      <t>Rechnungen</t>
    </r>
  </si>
  <si>
    <r>
      <t xml:space="preserve">☐ </t>
    </r>
    <r>
      <rPr>
        <b/>
        <sz val="11.5"/>
        <color rgb="FF0070C0"/>
        <rFont val="Corbel"/>
        <family val="2"/>
      </rPr>
      <t>Genehmigung v. PKW Fahrtkosten</t>
    </r>
    <r>
      <rPr>
        <sz val="11.5"/>
        <rFont val="Corbel"/>
        <family val="2"/>
      </rPr>
      <t xml:space="preserve"> (Kilometergeld) erfolgt </t>
    </r>
    <r>
      <rPr>
        <b/>
        <u val="double"/>
        <sz val="11.5"/>
        <color rgb="FF0070C0"/>
        <rFont val="Corbel"/>
        <family val="2"/>
      </rPr>
      <t>NUR</t>
    </r>
    <r>
      <rPr>
        <sz val="11.5"/>
        <rFont val="Corbel"/>
        <family val="2"/>
      </rPr>
      <t xml:space="preserve"> bei </t>
    </r>
    <r>
      <rPr>
        <b/>
        <sz val="11.5"/>
        <color rgb="FF0070C0"/>
        <rFont val="Corbel"/>
        <family val="2"/>
      </rPr>
      <t>berufspraktischen Tagen</t>
    </r>
    <r>
      <rPr>
        <b/>
        <sz val="11.5"/>
        <rFont val="Corbel"/>
        <family val="2"/>
      </rPr>
      <t xml:space="preserve"> </t>
    </r>
  </si>
  <si>
    <r>
      <rPr>
        <sz val="11"/>
        <rFont val="Corbel"/>
        <family val="2"/>
      </rPr>
      <t>Achtung:</t>
    </r>
    <r>
      <rPr>
        <sz val="11"/>
        <color indexed="8"/>
        <rFont val="Corbel"/>
        <family val="2"/>
      </rPr>
      <t xml:space="preserve"> keine doppelte Übermittlung und die</t>
    </r>
    <r>
      <rPr>
        <b/>
        <sz val="11"/>
        <color rgb="FFFF0000"/>
        <rFont val="Corbel"/>
        <family val="2"/>
      </rPr>
      <t xml:space="preserve"> </t>
    </r>
    <r>
      <rPr>
        <b/>
        <u/>
        <sz val="11"/>
        <color rgb="FFFF0000"/>
        <rFont val="Corbel"/>
        <family val="2"/>
      </rPr>
      <t>sachliche Richtigkeit der Angaben bestätigen !</t>
    </r>
  </si>
  <si>
    <r>
      <t xml:space="preserve">oder </t>
    </r>
    <r>
      <rPr>
        <b/>
        <sz val="10"/>
        <color rgb="FF0070C0"/>
        <rFont val="Corbel"/>
        <family val="2"/>
      </rPr>
      <t>per E-Mail</t>
    </r>
    <r>
      <rPr>
        <sz val="10"/>
        <color indexed="8"/>
        <rFont val="Corbel"/>
        <family val="2"/>
      </rPr>
      <t xml:space="preserve"> an: </t>
    </r>
    <r>
      <rPr>
        <b/>
        <sz val="12"/>
        <color rgb="FF0070C0"/>
        <rFont val="Corbel"/>
        <family val="2"/>
      </rPr>
      <t>abrechnung.schulveranstaltungen@bildung-tirol.gv.at</t>
    </r>
  </si>
  <si>
    <t>E-Mail: beatrix.arnold@bildung-tirol.gv.at</t>
  </si>
  <si>
    <t>Telefon: +43 512 9012 - 9195</t>
  </si>
  <si>
    <t>Beatrix Arnold (erreichbar Montag-Freitag vormittags)</t>
  </si>
  <si>
    <r>
      <rPr>
        <b/>
        <sz val="11"/>
        <color rgb="FF0070C0"/>
        <rFont val="Calibri"/>
        <family val="2"/>
        <scheme val="minor"/>
      </rPr>
      <t>https://bildung-tirol.gv.at/service/formularsammlung/personalabteilung</t>
    </r>
    <r>
      <rPr>
        <sz val="11"/>
        <color theme="10"/>
        <rFont val="Calibri"/>
        <family val="2"/>
        <scheme val="minor"/>
      </rPr>
      <t xml:space="preserve"> </t>
    </r>
    <r>
      <rPr>
        <sz val="11"/>
        <rFont val="Calibri"/>
        <family val="2"/>
        <scheme val="minor"/>
      </rPr>
      <t>abrufbar</t>
    </r>
    <r>
      <rPr>
        <sz val="11"/>
        <color theme="10"/>
        <rFont val="Calibri"/>
        <family val="2"/>
        <scheme val="minor"/>
      </rPr>
      <t>.</t>
    </r>
  </si>
  <si>
    <r>
      <t>von</t>
    </r>
    <r>
      <rPr>
        <b/>
        <sz val="10"/>
        <color rgb="FF0070C0"/>
        <rFont val="Corbel"/>
        <family val="2"/>
      </rPr>
      <t xml:space="preserve"> Landeslehrern </t>
    </r>
    <r>
      <rPr>
        <sz val="10"/>
        <rFont val="Corbel"/>
        <family val="2"/>
      </rPr>
      <t>zu verwenden.</t>
    </r>
  </si>
  <si>
    <t xml:space="preserve">durch die Direktorin/den Direktor darstellt. Alternativ ist es auch möglich per E-Mail mittels Einzeiler die </t>
  </si>
  <si>
    <r>
      <t>wird besonders darauf hingewiesen,dass dies eine</t>
    </r>
    <r>
      <rPr>
        <b/>
        <u/>
        <sz val="10"/>
        <color theme="4" tint="-0.24994659260841701"/>
        <rFont val="Corbel"/>
        <family val="2"/>
      </rPr>
      <t xml:space="preserve"> </t>
    </r>
    <r>
      <rPr>
        <b/>
        <u/>
        <sz val="10"/>
        <color rgb="FFFF0000"/>
        <rFont val="Corbel"/>
        <family val="2"/>
      </rPr>
      <t>Bestätigung der sachlichen Richtigkeit</t>
    </r>
    <r>
      <rPr>
        <b/>
        <u/>
        <sz val="10"/>
        <rFont val="Corbel"/>
        <family val="2"/>
      </rPr>
      <t xml:space="preserve"> </t>
    </r>
    <r>
      <rPr>
        <b/>
        <u/>
        <sz val="10"/>
        <color rgb="FFFF0000"/>
        <rFont val="Corbel"/>
        <family val="2"/>
      </rPr>
      <t>der Angaben</t>
    </r>
    <r>
      <rPr>
        <sz val="10"/>
        <rFont val="Corbel"/>
        <family val="2"/>
      </rPr>
      <t xml:space="preserve"> </t>
    </r>
  </si>
  <si>
    <t>e) Wintersportwoche: (ab 4 Tage)</t>
  </si>
  <si>
    <t>f) Sommersportwoche: (ab 4 Tage)</t>
  </si>
  <si>
    <t>h) Projekttage/-woche:</t>
  </si>
  <si>
    <r>
      <t xml:space="preserve">     </t>
    </r>
    <r>
      <rPr>
        <sz val="11.5"/>
        <color theme="1"/>
        <rFont val="Corbel"/>
        <family val="2"/>
      </rPr>
      <t xml:space="preserve"> !</t>
    </r>
    <r>
      <rPr>
        <b/>
        <u/>
        <sz val="11.5"/>
        <color theme="1"/>
        <rFont val="Corbel"/>
        <family val="2"/>
      </rPr>
      <t xml:space="preserve"> </t>
    </r>
    <r>
      <rPr>
        <b/>
        <u/>
        <sz val="11.5"/>
        <color rgb="FF0070C0"/>
        <rFont val="Corbel"/>
        <family val="2"/>
      </rPr>
      <t>Mehrtägige Exkursionen</t>
    </r>
    <r>
      <rPr>
        <sz val="11.5"/>
        <rFont val="Corbel"/>
        <family val="2"/>
      </rPr>
      <t xml:space="preserve"> sind als </t>
    </r>
    <r>
      <rPr>
        <b/>
        <u/>
        <sz val="11.5"/>
        <color rgb="FF0070C0"/>
        <rFont val="Corbel"/>
        <family val="2"/>
      </rPr>
      <t>Projekttage/-woche</t>
    </r>
    <r>
      <rPr>
        <b/>
        <u/>
        <sz val="11.5"/>
        <color theme="3" tint="0.39997558519241921"/>
        <rFont val="Corbel"/>
        <family val="2"/>
      </rPr>
      <t xml:space="preserve"> </t>
    </r>
    <r>
      <rPr>
        <sz val="11.5"/>
        <rFont val="Corbel"/>
        <family val="2"/>
      </rPr>
      <t>abzurechnen!</t>
    </r>
  </si>
  <si>
    <t xml:space="preserve">      wie z.B. Eintritte, Liftfahrten, u.a. bei</t>
  </si>
  <si>
    <r>
      <rPr>
        <i/>
        <sz val="11"/>
        <rFont val="Corbel"/>
        <family val="2"/>
      </rPr>
      <t xml:space="preserve">→ </t>
    </r>
    <r>
      <rPr>
        <b/>
        <i/>
        <u/>
        <sz val="11"/>
        <rFont val="Corbel"/>
        <family val="2"/>
      </rPr>
      <t xml:space="preserve">Erst </t>
    </r>
    <r>
      <rPr>
        <b/>
        <i/>
        <u/>
        <sz val="12"/>
        <rFont val="Corbel"/>
        <family val="2"/>
      </rPr>
      <t>ab 4 Tagen</t>
    </r>
    <r>
      <rPr>
        <i/>
        <sz val="11"/>
        <rFont val="Corbel"/>
        <family val="2"/>
      </rPr>
      <t xml:space="preserve"> ist die Angabe als </t>
    </r>
    <r>
      <rPr>
        <b/>
        <i/>
        <u/>
        <sz val="11"/>
        <rFont val="Corbel"/>
        <family val="2"/>
      </rPr>
      <t>Wintersportwoche</t>
    </r>
    <r>
      <rPr>
        <i/>
        <sz val="11"/>
        <rFont val="Corbel"/>
        <family val="2"/>
      </rPr>
      <t xml:space="preserve"> erlaubt!Sowie bei </t>
    </r>
    <r>
      <rPr>
        <b/>
        <i/>
        <u/>
        <sz val="11"/>
        <rFont val="Corbel"/>
        <family val="2"/>
      </rPr>
      <t>Sommersportwoche</t>
    </r>
    <r>
      <rPr>
        <sz val="11"/>
        <rFont val="Corbel"/>
        <family val="2"/>
      </rPr>
      <t>!</t>
    </r>
  </si>
  <si>
    <r>
      <rPr>
        <b/>
        <u/>
        <sz val="11.5"/>
        <color rgb="FF0070C0"/>
        <rFont val="Corbel"/>
        <family val="2"/>
      </rPr>
      <t xml:space="preserve">      inkl. Einzahlungsbestätigungen</t>
    </r>
    <r>
      <rPr>
        <b/>
        <sz val="11.5"/>
        <color theme="3" tint="0.39997558519241921"/>
        <rFont val="Corbel"/>
        <family val="2"/>
      </rPr>
      <t xml:space="preserve"> </t>
    </r>
    <r>
      <rPr>
        <i/>
        <sz val="11.5"/>
        <rFont val="Corbel"/>
        <family val="2"/>
      </rPr>
      <t xml:space="preserve">→ Bei  Wien Aktionen ist das Schreiben des BM beizulegen </t>
    </r>
  </si>
  <si>
    <t xml:space="preserve">      der Dienstreise fällt !!  gemäß § 36 Abs. 2 RGV 1955 </t>
  </si>
  <si>
    <r>
      <rPr>
        <sz val="11.5"/>
        <rFont val="Corbel"/>
        <family val="2"/>
      </rPr>
      <t>☐</t>
    </r>
    <r>
      <rPr>
        <b/>
        <i/>
        <sz val="11.5"/>
        <color rgb="FF0070C0"/>
        <rFont val="Corbel"/>
        <family val="2"/>
      </rPr>
      <t xml:space="preserve"> ! Antragsfrist</t>
    </r>
    <r>
      <rPr>
        <b/>
        <i/>
        <u/>
        <sz val="11.5"/>
        <color rgb="FF0070C0"/>
        <rFont val="Corbel"/>
        <family val="2"/>
      </rPr>
      <t xml:space="preserve"> innerhalb von 6 Monaten</t>
    </r>
    <r>
      <rPr>
        <b/>
        <i/>
        <sz val="11.5"/>
        <color rgb="FF0070C0"/>
        <rFont val="Corbel"/>
        <family val="2"/>
      </rPr>
      <t xml:space="preserve"> (beginnend</t>
    </r>
    <r>
      <rPr>
        <b/>
        <i/>
        <u/>
        <sz val="11.5"/>
        <color rgb="FF0070C0"/>
        <rFont val="Corbel"/>
        <family val="2"/>
      </rPr>
      <t xml:space="preserve"> mit dem Monat</t>
    </r>
    <r>
      <rPr>
        <b/>
        <i/>
        <sz val="11.5"/>
        <color rgb="FF0070C0"/>
        <rFont val="Corbel"/>
        <family val="2"/>
      </rPr>
      <t>, in den das Ende</t>
    </r>
  </si>
  <si>
    <r>
      <t xml:space="preserve">→ </t>
    </r>
    <r>
      <rPr>
        <i/>
        <sz val="10.5"/>
        <rFont val="Corbel"/>
        <family val="2"/>
      </rPr>
      <t xml:space="preserve">Bitte verwenden Sie dafür das Beiblatt </t>
    </r>
    <r>
      <rPr>
        <i/>
        <u/>
        <sz val="10.5"/>
        <rFont val="Corbel"/>
        <family val="2"/>
      </rPr>
      <t>"Bestätigung der Unterkunft"</t>
    </r>
    <r>
      <rPr>
        <i/>
        <sz val="10.5"/>
        <rFont val="Corbel"/>
        <family val="2"/>
      </rPr>
      <t xml:space="preserve">! </t>
    </r>
    <r>
      <rPr>
        <b/>
        <i/>
        <sz val="10.5"/>
        <rFont val="Corbel"/>
        <family val="2"/>
      </rPr>
      <t>Rechnung&amp;Einzahlungsbeleg</t>
    </r>
  </si>
  <si>
    <t>in den das Ende der Dienstreise fällt!</t>
  </si>
  <si>
    <t>! Antragsfrist gemäß § 36 Abs. 2 RGV 1955 innerhalb von 6 Monaten beginnend mit dem Monat,</t>
  </si>
  <si>
    <t>Lesenacht (pauschal 30 Euro)</t>
  </si>
  <si>
    <t>Angelika Mittermayer-Prader (erreichbar Dienstag-Donnerstag vormittags)</t>
  </si>
  <si>
    <t>Abteilung Budget und Wirtschaft</t>
  </si>
  <si>
    <t xml:space="preserve">öffentl. Verkehrsmittel Beförderungszuschuss
</t>
  </si>
  <si>
    <t xml:space="preserve">Nutzung PKW - Beförderungszuschuss
</t>
  </si>
  <si>
    <t>Projekttage/-woche</t>
  </si>
  <si>
    <r>
      <rPr>
        <b/>
        <sz val="12"/>
        <rFont val="Corbel"/>
        <family val="2"/>
      </rPr>
      <t>Reisegebühren für Schulveranstaltungen</t>
    </r>
    <r>
      <rPr>
        <b/>
        <sz val="12"/>
        <color rgb="FFFF0000"/>
        <rFont val="Corbel"/>
        <family val="2"/>
      </rPr>
      <t xml:space="preserve"> (SJ 26/27)</t>
    </r>
    <r>
      <rPr>
        <b/>
        <sz val="12"/>
        <rFont val="Corbel"/>
        <family val="2"/>
      </rPr>
      <t xml:space="preserve">
Bildungsdirektion für Tirol, Abteilung Budget und Wirtschaft</t>
    </r>
    <r>
      <rPr>
        <b/>
        <sz val="16"/>
        <rFont val="Corbe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</si>
</sst>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 #,##0.00_-;\-&quot;€&quot;\ * #,##0.00_-;_-&quot;€&quot;\ * &quot;-&quot;??_-;_-@_-"/>
    <numFmt numFmtId="165" formatCode="hh:mm;@"/>
    <numFmt numFmtId="166" formatCode="#,##0.0"/>
    <numFmt numFmtId="167" formatCode="#,##0.000"/>
    <numFmt numFmtId="168" formatCode="#,##0.0000"/>
    <numFmt numFmtId="169" formatCode="[$-C07]ddd\,\ \ dd/\ mm\ yyyy;@"/>
    <numFmt numFmtId="170" formatCode="[$-C07]ddd\,\ dd/mm/yyyy;@"/>
    <numFmt numFmtId="171" formatCode="dd/mm/yyyy;@"/>
    <numFmt numFmtId="172" formatCode="#,##0_ ;\-#,##0\ "/>
  </numFmts>
  <fonts count="126">
    <font>
      <sz val="10"/>
      <name val="Arial"/>
      <family val="2"/>
    </font>
    <font>
      <sz val="8"/>
      <name val="Arial"/>
      <family val="2"/>
    </font>
    <font>
      <b/>
      <sz val="10"/>
      <name val="Arial"/>
      <family val="2"/>
    </font>
    <font>
      <sz val="9"/>
      <name val="Arial"/>
      <family val="2"/>
    </font>
    <font>
      <sz val="9"/>
      <color indexed="10"/>
      <name val="Arial"/>
      <family val="2"/>
    </font>
    <font>
      <b/>
      <sz val="9"/>
      <name val="Arial"/>
      <family val="2"/>
    </font>
    <font>
      <b/>
      <sz val="9"/>
      <color indexed="9"/>
      <name val="SymbolPS"/>
      <family val="5"/>
      <charset val="2"/>
    </font>
    <font>
      <sz val="9"/>
      <color indexed="9"/>
      <name val="Arial"/>
      <family val="2"/>
    </font>
    <font>
      <sz val="10"/>
      <color indexed="9"/>
      <name val="Arial"/>
      <family val="2"/>
    </font>
    <font>
      <b/>
      <sz val="8"/>
      <name val="Tahoma"/>
      <family val="2"/>
    </font>
    <font>
      <sz val="7"/>
      <name val="Arial"/>
      <family val="2"/>
    </font>
    <font>
      <b/>
      <sz val="11"/>
      <name val="Arial"/>
      <family val="2"/>
    </font>
    <font>
      <sz val="10"/>
      <name val="MS Sans Serif"/>
      <family val="2"/>
    </font>
    <font>
      <sz val="8"/>
      <name val="Tahoma"/>
      <family val="2"/>
    </font>
    <font>
      <sz val="6"/>
      <name val="Arial"/>
      <family val="2"/>
    </font>
    <font>
      <sz val="12"/>
      <name val="Arial"/>
      <family val="2"/>
    </font>
    <font>
      <b/>
      <sz val="12"/>
      <name val="Arial"/>
      <family val="2"/>
    </font>
    <font>
      <sz val="10"/>
      <color indexed="8"/>
      <name val="Arial"/>
      <family val="2"/>
    </font>
    <font>
      <sz val="9"/>
      <color indexed="8"/>
      <name val="Arial"/>
      <family val="2"/>
    </font>
    <font>
      <u/>
      <sz val="11"/>
      <color indexed="12"/>
      <name val="Calibri"/>
      <family val="2"/>
    </font>
    <font>
      <sz val="11"/>
      <color indexed="8"/>
      <name val="Calibri"/>
      <family val="2"/>
    </font>
    <font>
      <sz val="11"/>
      <name val="Arial"/>
      <family val="2"/>
    </font>
    <font>
      <sz val="9"/>
      <name val="Tahoma"/>
      <family val="2"/>
    </font>
    <font>
      <sz val="10"/>
      <name val="Corbel"/>
      <family val="2"/>
    </font>
    <font>
      <sz val="11"/>
      <color indexed="8"/>
      <name val="Corbel"/>
      <family val="2"/>
    </font>
    <font>
      <b/>
      <sz val="10"/>
      <color indexed="8"/>
      <name val="Corbel"/>
      <family val="2"/>
    </font>
    <font>
      <sz val="11"/>
      <name val="Corbel"/>
      <family val="2"/>
    </font>
    <font>
      <b/>
      <sz val="9"/>
      <name val="Corbel"/>
      <family val="2"/>
    </font>
    <font>
      <sz val="8"/>
      <name val="Corbel"/>
      <family val="2"/>
    </font>
    <font>
      <sz val="9"/>
      <name val="Corbel"/>
      <family val="2"/>
    </font>
    <font>
      <b/>
      <sz val="7"/>
      <name val="Corbel"/>
      <family val="2"/>
    </font>
    <font>
      <b/>
      <sz val="12"/>
      <name val="Corbel"/>
      <family val="2"/>
    </font>
    <font>
      <b/>
      <sz val="8"/>
      <name val="Corbel"/>
      <family val="2"/>
    </font>
    <font>
      <b/>
      <sz val="8"/>
      <color indexed="10"/>
      <name val="Corbel"/>
      <family val="2"/>
    </font>
    <font>
      <sz val="8"/>
      <color indexed="10"/>
      <name val="Corbel"/>
      <family val="2"/>
    </font>
    <font>
      <sz val="10"/>
      <color indexed="10"/>
      <name val="Corbel"/>
      <family val="2"/>
    </font>
    <font>
      <b/>
      <sz val="9"/>
      <color indexed="10"/>
      <name val="Corbel"/>
      <family val="2"/>
    </font>
    <font>
      <sz val="12"/>
      <name val="Corbel"/>
      <family val="2"/>
    </font>
    <font>
      <b/>
      <sz val="10"/>
      <name val="Corbel"/>
      <family val="2"/>
    </font>
    <font>
      <sz val="10"/>
      <color indexed="8"/>
      <name val="Corbel"/>
      <family val="2"/>
    </font>
    <font>
      <b/>
      <sz val="16"/>
      <name val="Corbel"/>
      <family val="2"/>
    </font>
    <font>
      <b/>
      <u/>
      <sz val="10"/>
      <name val="Corbel"/>
      <family val="2"/>
    </font>
    <font>
      <b/>
      <sz val="12"/>
      <color indexed="8"/>
      <name val="Corbel"/>
      <family val="2"/>
    </font>
    <font>
      <b/>
      <sz val="9"/>
      <name val="Tahoma"/>
      <family val="2"/>
    </font>
    <font>
      <sz val="11.5"/>
      <name val="Corbel"/>
      <family val="2"/>
    </font>
    <font>
      <b/>
      <sz val="11.5"/>
      <name val="Corbel"/>
      <family val="2"/>
    </font>
    <font>
      <i/>
      <sz val="11.5"/>
      <name val="Corbel"/>
      <family val="2"/>
    </font>
    <font>
      <b/>
      <sz val="6"/>
      <name val="Corbel"/>
      <family val="2"/>
    </font>
    <font>
      <sz val="11"/>
      <color theme="1"/>
      <name val="Calibri"/>
      <family val="2"/>
      <scheme val="minor"/>
    </font>
    <font>
      <b/>
      <sz val="15"/>
      <color theme="3"/>
      <name val="Calibri"/>
      <family val="2"/>
      <scheme val="minor"/>
    </font>
    <font>
      <b/>
      <sz val="11"/>
      <color theme="3"/>
      <name val="Calibri"/>
      <family val="2"/>
      <scheme val="minor"/>
    </font>
    <font>
      <sz val="10"/>
      <color theme="1"/>
      <name val="Corbel"/>
      <family val="2"/>
    </font>
    <font>
      <sz val="12"/>
      <color rgb="FF222222"/>
      <name val="Corbel"/>
      <family val="2"/>
    </font>
    <font>
      <b/>
      <sz val="10"/>
      <color theme="1"/>
      <name val="Corbel"/>
      <family val="2"/>
    </font>
    <font>
      <sz val="12"/>
      <color theme="1"/>
      <name val="Corbel"/>
      <family val="2"/>
    </font>
    <font>
      <b/>
      <sz val="12"/>
      <color theme="1"/>
      <name val="Corbel"/>
      <family val="2"/>
    </font>
    <font>
      <sz val="14"/>
      <color rgb="FF222222"/>
      <name val="Corbel"/>
      <family val="2"/>
    </font>
    <font>
      <b/>
      <u/>
      <sz val="12"/>
      <color rgb="FF222222"/>
      <name val="Corbel"/>
      <family val="2"/>
    </font>
    <font>
      <b/>
      <i/>
      <sz val="12"/>
      <color rgb="FF222222"/>
      <name val="Corbel"/>
      <family val="2"/>
    </font>
    <font>
      <b/>
      <i/>
      <sz val="11"/>
      <color theme="1"/>
      <name val="Corbel"/>
      <family val="2"/>
    </font>
    <font>
      <b/>
      <sz val="12"/>
      <color rgb="FF777777"/>
      <name val="Corbel"/>
      <family val="2"/>
    </font>
    <font>
      <b/>
      <sz val="12"/>
      <color rgb="FF222222"/>
      <name val="Corbel"/>
      <family val="2"/>
    </font>
    <font>
      <b/>
      <i/>
      <sz val="10"/>
      <color theme="1"/>
      <name val="Corbel"/>
      <family val="2"/>
    </font>
    <font>
      <i/>
      <sz val="11"/>
      <color theme="1"/>
      <name val="Corbel"/>
      <family val="2"/>
    </font>
    <font>
      <u/>
      <sz val="12"/>
      <color theme="1"/>
      <name val="Corbel"/>
      <family val="2"/>
    </font>
    <font>
      <b/>
      <sz val="11"/>
      <color rgb="FF0070C0"/>
      <name val="Corbel"/>
      <family val="2"/>
    </font>
    <font>
      <b/>
      <sz val="10"/>
      <color rgb="FFFF0000"/>
      <name val="Corbel"/>
      <family val="2"/>
    </font>
    <font>
      <sz val="11"/>
      <color theme="10"/>
      <name val="Calibri"/>
      <family val="2"/>
      <scheme val="minor"/>
    </font>
    <font>
      <sz val="11"/>
      <name val="Calibri"/>
      <family val="2"/>
      <scheme val="minor"/>
    </font>
    <font>
      <b/>
      <sz val="11"/>
      <color rgb="FFFF0000"/>
      <name val="Corbel"/>
      <family val="2"/>
    </font>
    <font>
      <b/>
      <u/>
      <sz val="11"/>
      <color rgb="FFFF0000"/>
      <name val="Corbel"/>
      <family val="2"/>
    </font>
    <font>
      <sz val="11.5"/>
      <color rgb="FF0070C0"/>
      <name val="Corbel"/>
      <family val="2"/>
    </font>
    <font>
      <b/>
      <sz val="11.5"/>
      <color rgb="FF0070C0"/>
      <name val="Corbel"/>
      <family val="2"/>
    </font>
    <font>
      <u/>
      <sz val="11.5"/>
      <name val="Corbel"/>
      <family val="2"/>
    </font>
    <font>
      <b/>
      <u/>
      <sz val="11.5"/>
      <color rgb="FF0070C0"/>
      <name val="Corbel"/>
      <family val="2"/>
    </font>
    <font>
      <b/>
      <sz val="15"/>
      <name val="Corbel"/>
      <family val="2"/>
    </font>
    <font>
      <sz val="15"/>
      <name val="Arial"/>
      <family val="2"/>
    </font>
    <font>
      <b/>
      <sz val="14"/>
      <name val="Corbel"/>
      <family val="2"/>
    </font>
    <font>
      <b/>
      <u/>
      <sz val="11"/>
      <color indexed="8"/>
      <name val="Corbel"/>
      <family val="2"/>
    </font>
    <font>
      <sz val="11.5"/>
      <color theme="0"/>
      <name val="Corbel"/>
      <family val="2"/>
    </font>
    <font>
      <b/>
      <u val="double"/>
      <sz val="11.5"/>
      <color rgb="FF0070C0"/>
      <name val="Corbel"/>
      <family val="2"/>
    </font>
    <font>
      <b/>
      <sz val="10"/>
      <color theme="4" tint="-0.24994659260841701"/>
      <name val="Corbel"/>
      <family val="2"/>
    </font>
    <font>
      <b/>
      <u/>
      <sz val="10"/>
      <color theme="4" tint="-0.24994659260841701"/>
      <name val="Corbel"/>
      <family val="2"/>
    </font>
    <font>
      <sz val="10"/>
      <color rgb="FFFF0000"/>
      <name val="Corbel"/>
      <family val="2"/>
    </font>
    <font>
      <sz val="10"/>
      <color theme="0"/>
      <name val="Corbel"/>
      <family val="2"/>
    </font>
    <font>
      <sz val="11"/>
      <color rgb="FF0070C0"/>
      <name val="Corbel"/>
      <family val="2"/>
    </font>
    <font>
      <b/>
      <sz val="14"/>
      <color rgb="FF0070C0"/>
      <name val="Corbel"/>
      <family val="2"/>
    </font>
    <font>
      <sz val="14"/>
      <color rgb="FF0070C0"/>
      <name val="Corbel"/>
      <family val="2"/>
    </font>
    <font>
      <b/>
      <i/>
      <sz val="10"/>
      <name val="Corbel"/>
      <family val="2"/>
    </font>
    <font>
      <b/>
      <sz val="14"/>
      <color theme="0"/>
      <name val="Corbel"/>
      <family val="2"/>
    </font>
    <font>
      <b/>
      <u/>
      <sz val="10"/>
      <color rgb="FFFF0000"/>
      <name val="Corbel"/>
      <family val="2"/>
    </font>
    <font>
      <sz val="10.5"/>
      <color rgb="FF435A73"/>
      <name val="Arial"/>
      <family val="2"/>
    </font>
    <font>
      <sz val="10.5"/>
      <color rgb="FF222222"/>
      <name val="Arial"/>
      <family val="2"/>
    </font>
    <font>
      <b/>
      <sz val="8"/>
      <color rgb="FFFF0000"/>
      <name val="Corbel"/>
      <family val="2"/>
    </font>
    <font>
      <b/>
      <sz val="12"/>
      <color rgb="FFFF0000"/>
      <name val="Corbel"/>
      <family val="2"/>
    </font>
    <font>
      <sz val="8"/>
      <color theme="0"/>
      <name val="Arial"/>
      <family val="2"/>
    </font>
    <font>
      <sz val="10"/>
      <color theme="0"/>
      <name val="Arial"/>
      <family val="2"/>
    </font>
    <font>
      <sz val="9"/>
      <color theme="0"/>
      <name val="Arial"/>
      <family val="2"/>
    </font>
    <font>
      <i/>
      <sz val="9"/>
      <name val="Corbel"/>
      <family val="2"/>
    </font>
    <font>
      <b/>
      <u/>
      <sz val="8"/>
      <name val="Corbel"/>
      <family val="2"/>
    </font>
    <font>
      <b/>
      <sz val="11.5"/>
      <color theme="3" tint="0.39997558519241921"/>
      <name val="Corbel"/>
      <family val="2"/>
    </font>
    <font>
      <b/>
      <u/>
      <sz val="11.5"/>
      <color theme="3" tint="0.39997558519241921"/>
      <name val="Corbel"/>
      <family val="2"/>
    </font>
    <font>
      <b/>
      <sz val="10"/>
      <color rgb="FFFF0000"/>
      <name val="Arial"/>
      <family val="2"/>
    </font>
    <font>
      <sz val="8"/>
      <color rgb="FFFF0000"/>
      <name val="Corbel"/>
      <family val="2"/>
    </font>
    <font>
      <sz val="8"/>
      <color rgb="FF000000"/>
      <name val="Arial"/>
      <family val="2"/>
    </font>
    <font>
      <b/>
      <sz val="10"/>
      <color theme="4"/>
      <name val="Corbel"/>
      <family val="2"/>
    </font>
    <font>
      <b/>
      <sz val="11"/>
      <color theme="4"/>
      <name val="Corbel"/>
      <family val="2"/>
    </font>
    <font>
      <sz val="10"/>
      <color theme="4"/>
      <name val="Corbel"/>
      <family val="2"/>
    </font>
    <font>
      <b/>
      <sz val="10"/>
      <color rgb="FF0070C0"/>
      <name val="Corbel"/>
      <family val="2"/>
    </font>
    <font>
      <b/>
      <u/>
      <sz val="10"/>
      <color rgb="FF0070C0"/>
      <name val="Corbel"/>
      <family val="2"/>
    </font>
    <font>
      <b/>
      <u/>
      <sz val="11"/>
      <color rgb="FF0070C0"/>
      <name val="Corbel"/>
      <family val="2"/>
    </font>
    <font>
      <sz val="10"/>
      <color rgb="FF0070C0"/>
      <name val="Corbel"/>
      <family val="2"/>
    </font>
    <font>
      <sz val="11.5"/>
      <color theme="1"/>
      <name val="Corbel"/>
      <family val="2"/>
    </font>
    <font>
      <b/>
      <u/>
      <sz val="11.5"/>
      <color theme="1"/>
      <name val="Corbel"/>
      <family val="2"/>
    </font>
    <font>
      <b/>
      <sz val="12"/>
      <color rgb="FF0070C0"/>
      <name val="Corbel"/>
      <family val="2"/>
    </font>
    <font>
      <b/>
      <sz val="11"/>
      <color rgb="FF0070C0"/>
      <name val="Calibri"/>
      <family val="2"/>
      <scheme val="minor"/>
    </font>
    <font>
      <i/>
      <sz val="11"/>
      <name val="Corbel"/>
      <family val="2"/>
    </font>
    <font>
      <i/>
      <sz val="10.5"/>
      <name val="Corbel"/>
      <family val="2"/>
    </font>
    <font>
      <b/>
      <i/>
      <u/>
      <sz val="11"/>
      <name val="Corbel"/>
      <family val="2"/>
    </font>
    <font>
      <b/>
      <i/>
      <u/>
      <sz val="12"/>
      <name val="Corbel"/>
      <family val="2"/>
    </font>
    <font>
      <b/>
      <i/>
      <sz val="11.5"/>
      <color rgb="FF0070C0"/>
      <name val="Corbel"/>
      <family val="2"/>
    </font>
    <font>
      <b/>
      <i/>
      <u/>
      <sz val="11.5"/>
      <color rgb="FF0070C0"/>
      <name val="Corbel"/>
      <family val="2"/>
    </font>
    <font>
      <b/>
      <i/>
      <sz val="10.5"/>
      <name val="Corbel"/>
      <family val="2"/>
    </font>
    <font>
      <i/>
      <u/>
      <sz val="10.5"/>
      <name val="Corbel"/>
      <family val="2"/>
    </font>
    <font>
      <b/>
      <i/>
      <sz val="10"/>
      <color rgb="FFFF0000"/>
      <name val="Corbel"/>
      <family val="2"/>
    </font>
    <font>
      <sz val="10"/>
      <name val="Arial"/>
      <family val="2"/>
    </font>
  </fonts>
  <fills count="17">
    <fill>
      <patternFill patternType="none"/>
    </fill>
    <fill>
      <patternFill patternType="gray125"/>
    </fill>
    <fill>
      <patternFill patternType="solid">
        <fgColor theme="6" tint="0.79995117038483843"/>
        <bgColor indexed="64"/>
      </patternFill>
    </fill>
    <fill>
      <patternFill patternType="solid">
        <fgColor theme="4" tint="0.59996337778862885"/>
        <bgColor indexed="64"/>
      </patternFill>
    </fill>
    <fill>
      <patternFill patternType="solid">
        <fgColor rgb="FFFFFFCC"/>
        <bgColor indexed="64"/>
      </patternFill>
    </fill>
    <fill>
      <patternFill patternType="solid">
        <fgColor indexed="13"/>
        <bgColor indexed="64"/>
      </patternFill>
    </fill>
    <fill>
      <patternFill patternType="solid">
        <fgColor indexed="47"/>
        <bgColor indexed="64"/>
      </patternFill>
    </fill>
    <fill>
      <patternFill patternType="solid">
        <fgColor indexed="42"/>
        <bgColor indexed="64"/>
      </patternFill>
    </fill>
    <fill>
      <patternFill patternType="solid">
        <fgColor theme="0"/>
        <bgColor indexed="64"/>
      </patternFill>
    </fill>
    <fill>
      <patternFill patternType="solid">
        <fgColor rgb="FFE3EFFD"/>
        <bgColor indexed="64"/>
      </patternFill>
    </fill>
    <fill>
      <patternFill patternType="solid">
        <fgColor theme="3" tint="0.79995117038483843"/>
        <bgColor indexed="64"/>
      </patternFill>
    </fill>
    <fill>
      <patternFill patternType="solid">
        <fgColor rgb="FF99CCFF"/>
        <bgColor indexed="64"/>
      </patternFill>
    </fill>
    <fill>
      <patternFill patternType="solid">
        <fgColor rgb="FFF1F4F9"/>
        <bgColor indexed="64"/>
      </patternFill>
    </fill>
    <fill>
      <patternFill patternType="solid">
        <fgColor rgb="FFFFFFFF"/>
        <bgColor indexed="64"/>
      </patternFill>
    </fill>
    <fill>
      <patternFill patternType="solid">
        <fgColor rgb="FFF7F9FB"/>
        <bgColor indexed="64"/>
      </patternFill>
    </fill>
    <fill>
      <patternFill patternType="solid">
        <fgColor theme="2"/>
        <bgColor indexed="64"/>
      </patternFill>
    </fill>
    <fill>
      <patternFill patternType="solid">
        <fgColor rgb="FFFFFF00"/>
        <bgColor indexed="64"/>
      </patternFill>
    </fill>
  </fills>
  <borders count="129">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tint="0.3999755851924192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diagonal/>
    </border>
    <border>
      <left style="thin">
        <color indexed="8"/>
      </left>
      <right/>
      <top/>
      <bottom/>
      <diagonal/>
    </border>
    <border>
      <left/>
      <right style="thin">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right/>
      <top/>
      <bottom style="thin">
        <color auto="1"/>
      </bottom>
      <diagonal/>
    </border>
    <border>
      <left/>
      <right/>
      <top style="thin">
        <color auto="1"/>
      </top>
      <bottom/>
      <diagonal/>
    </border>
    <border>
      <left/>
      <right/>
      <top/>
      <bottom style="dotted">
        <color auto="1"/>
      </bottom>
      <diagonal/>
    </border>
    <border>
      <left/>
      <right style="dotted">
        <color auto="1"/>
      </right>
      <top/>
      <bottom/>
      <diagonal/>
    </border>
    <border>
      <left style="medium">
        <color auto="1"/>
      </left>
      <right style="dotted">
        <color auto="1"/>
      </right>
      <top style="medium">
        <color auto="1"/>
      </top>
      <bottom style="medium">
        <color auto="1"/>
      </bottom>
      <diagonal/>
    </border>
    <border>
      <left style="dotted">
        <color auto="1"/>
      </left>
      <right style="dotted">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dotted">
        <color auto="1"/>
      </left>
      <right style="dotted">
        <color auto="1"/>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dotted">
        <color auto="1"/>
      </bottom>
      <diagonal/>
    </border>
    <border>
      <left style="dotted">
        <color auto="1"/>
      </left>
      <right style="dotted">
        <color auto="1"/>
      </right>
      <top/>
      <bottom style="dotted">
        <color auto="1"/>
      </bottom>
      <diagonal/>
    </border>
    <border>
      <left/>
      <right style="dotted">
        <color auto="1"/>
      </right>
      <top/>
      <bottom style="dotted">
        <color auto="1"/>
      </bottom>
      <diagonal/>
    </border>
    <border>
      <left style="dotted">
        <color auto="1"/>
      </left>
      <right/>
      <top/>
      <bottom style="dotted">
        <color auto="1"/>
      </bottom>
      <diagonal/>
    </border>
    <border>
      <left/>
      <right/>
      <top style="medium">
        <color auto="1"/>
      </top>
      <bottom/>
      <diagonal/>
    </border>
    <border>
      <left style="medium">
        <color auto="1"/>
      </left>
      <right/>
      <top/>
      <bottom/>
      <diagonal/>
    </border>
    <border>
      <left style="thin">
        <color auto="1"/>
      </left>
      <right style="thin">
        <color auto="1"/>
      </right>
      <top/>
      <bottom/>
      <diagonal/>
    </border>
    <border>
      <left style="medium">
        <color rgb="FFDBDEE4"/>
      </left>
      <right style="medium">
        <color rgb="FFDBDEE4"/>
      </right>
      <top style="medium">
        <color rgb="FFAFB6C3"/>
      </top>
      <bottom style="medium">
        <color rgb="FFAFB6C3"/>
      </bottom>
      <diagonal/>
    </border>
    <border>
      <left/>
      <right style="medium">
        <color rgb="FFDBDEE4"/>
      </right>
      <top style="medium">
        <color rgb="FFAFB6C3"/>
      </top>
      <bottom style="medium">
        <color rgb="FFAFB6C3"/>
      </bottom>
      <diagonal/>
    </border>
    <border>
      <left style="medium">
        <color rgb="FFEDF0F7"/>
      </left>
      <right style="medium">
        <color rgb="FFEDF0F7"/>
      </right>
      <top/>
      <bottom style="medium">
        <color rgb="FFDFE5F0"/>
      </bottom>
      <diagonal/>
    </border>
    <border>
      <left/>
      <right style="medium">
        <color rgb="FFEDF0F7"/>
      </right>
      <top/>
      <bottom style="medium">
        <color rgb="FFDFE5F0"/>
      </bottom>
      <diagonal/>
    </border>
    <border>
      <left style="medium">
        <color auto="1"/>
      </left>
      <right style="thin">
        <color auto="1"/>
      </right>
      <top style="medium">
        <color auto="1"/>
      </top>
      <bottom/>
      <diagonal/>
    </border>
    <border>
      <left style="medium">
        <color auto="1"/>
      </left>
      <right style="thin">
        <color auto="1"/>
      </right>
      <top/>
      <bottom/>
      <diagonal/>
    </border>
    <border>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hair">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medium">
        <color auto="1"/>
      </right>
      <top style="medium">
        <color auto="1"/>
      </top>
      <bottom style="hair">
        <color auto="1"/>
      </bottom>
      <diagonal/>
    </border>
    <border>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medium">
        <color auto="1"/>
      </left>
      <right style="hair">
        <color auto="1"/>
      </right>
      <top style="medium">
        <color auto="1"/>
      </top>
      <bottom style="thin">
        <color auto="1"/>
      </bottom>
      <diagonal/>
    </border>
    <border>
      <left/>
      <right/>
      <top style="hair">
        <color auto="1"/>
      </top>
      <bottom/>
      <diagonal/>
    </border>
    <border>
      <left/>
      <right/>
      <top/>
      <bottom style="hair">
        <color auto="1"/>
      </bottom>
      <diagonal/>
    </border>
    <border>
      <left/>
      <right style="hair">
        <color auto="1"/>
      </right>
      <top/>
      <bottom style="thin">
        <color auto="1"/>
      </bottom>
      <diagonal/>
    </border>
    <border>
      <left style="hair">
        <color auto="1"/>
      </left>
      <right style="hair">
        <color auto="1"/>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right/>
      <top style="medium">
        <color auto="1"/>
      </top>
      <bottom style="thin">
        <color auto="1"/>
      </bottom>
      <diagonal/>
    </border>
    <border>
      <left/>
      <right style="medium">
        <color auto="1"/>
      </right>
      <top style="thin">
        <color auto="1"/>
      </top>
      <bottom style="medium">
        <color auto="1"/>
      </bottom>
      <diagonal/>
    </border>
    <border>
      <left/>
      <right/>
      <top style="thin">
        <color auto="1"/>
      </top>
      <bottom style="medium">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right style="medium">
        <color auto="1"/>
      </right>
      <top style="medium">
        <color auto="1"/>
      </top>
      <bottom/>
      <diagonal/>
    </border>
    <border>
      <left style="medium">
        <color auto="1"/>
      </left>
      <right/>
      <top/>
      <bottom style="hair">
        <color auto="1"/>
      </bottom>
      <diagonal/>
    </border>
    <border>
      <left style="medium">
        <color auto="1"/>
      </left>
      <right/>
      <top style="hair">
        <color auto="1"/>
      </top>
      <bottom style="hair">
        <color auto="1"/>
      </bottom>
      <diagonal/>
    </border>
    <border>
      <left/>
      <right style="medium">
        <color auto="1"/>
      </right>
      <top/>
      <bottom/>
      <diagonal/>
    </border>
    <border>
      <left/>
      <right style="medium">
        <color auto="1"/>
      </right>
      <top/>
      <bottom style="medium">
        <color auto="1"/>
      </bottom>
      <diagonal/>
    </border>
    <border>
      <left style="medium">
        <color auto="1"/>
      </left>
      <right/>
      <top style="hair">
        <color auto="1"/>
      </top>
      <bottom/>
      <diagonal/>
    </border>
    <border>
      <left style="medium">
        <color auto="1"/>
      </left>
      <right/>
      <top/>
      <bottom style="medium">
        <color auto="1"/>
      </bottom>
      <diagonal/>
    </border>
    <border>
      <left style="medium">
        <color auto="1"/>
      </left>
      <right/>
      <top style="medium">
        <color auto="1"/>
      </top>
      <bottom style="hair">
        <color auto="1"/>
      </bottom>
      <diagonal/>
    </border>
    <border>
      <left style="medium">
        <color auto="1"/>
      </left>
      <right style="medium">
        <color auto="1"/>
      </right>
      <top style="medium">
        <color auto="1"/>
      </top>
      <bottom/>
      <diagonal/>
    </border>
    <border>
      <left/>
      <right style="medium">
        <color auto="1"/>
      </right>
      <top/>
      <bottom style="hair">
        <color auto="1"/>
      </bottom>
      <diagonal/>
    </border>
    <border>
      <left style="medium">
        <color auto="1"/>
      </left>
      <right/>
      <top style="thin">
        <color auto="1"/>
      </top>
      <bottom style="medium">
        <color auto="1"/>
      </bottom>
      <diagonal/>
    </border>
    <border>
      <left style="hair">
        <color auto="1"/>
      </left>
      <right style="medium">
        <color auto="1"/>
      </right>
      <top/>
      <bottom style="thin">
        <color auto="1"/>
      </bottom>
      <diagonal/>
    </border>
    <border>
      <left style="medium">
        <color auto="1"/>
      </left>
      <right/>
      <top/>
      <bottom style="thin">
        <color auto="1"/>
      </bottom>
      <diagonal/>
    </border>
    <border>
      <left style="hair">
        <color auto="1"/>
      </left>
      <right style="hair">
        <color auto="1"/>
      </right>
      <top style="thin">
        <color auto="1"/>
      </top>
      <bottom style="medium">
        <color auto="1"/>
      </bottom>
      <diagonal/>
    </border>
    <border>
      <left style="hair">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style="hair">
        <color auto="1"/>
      </top>
      <bottom/>
      <diagonal/>
    </border>
    <border>
      <left style="thick">
        <color auto="1"/>
      </left>
      <right/>
      <top style="thick">
        <color auto="1"/>
      </top>
      <bottom style="thick">
        <color auto="1"/>
      </bottom>
      <diagonal/>
    </border>
    <border>
      <left style="thin">
        <color auto="1"/>
      </left>
      <right/>
      <top/>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thin">
        <color auto="1"/>
      </top>
      <bottom style="thin">
        <color auto="1"/>
      </bottom>
      <diagonal/>
    </border>
    <border>
      <left/>
      <right style="thin">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right style="thin">
        <color auto="1"/>
      </right>
      <top style="medium">
        <color auto="1"/>
      </top>
      <bottom/>
      <diagonal/>
    </border>
    <border>
      <left style="thin">
        <color auto="1"/>
      </left>
      <right/>
      <top style="thin">
        <color auto="1"/>
      </top>
      <bottom style="medium">
        <color auto="1"/>
      </bottom>
      <diagonal/>
    </border>
    <border>
      <left style="thin">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dotted">
        <color auto="1"/>
      </left>
      <right/>
      <top style="medium">
        <color auto="1"/>
      </top>
      <bottom style="medium">
        <color auto="1"/>
      </bottom>
      <diagonal/>
    </border>
    <border>
      <left/>
      <right style="dotted">
        <color auto="1"/>
      </right>
      <top style="medium">
        <color auto="1"/>
      </top>
      <bottom style="medium">
        <color auto="1"/>
      </bottom>
      <diagonal/>
    </border>
  </borders>
  <cellStyleXfs count="11">
    <xf numFmtId="0" fontId="0" fillId="0" borderId="0"/>
    <xf numFmtId="0" fontId="19" fillId="0" borderId="0" applyNumberFormat="0" applyFill="0" applyBorder="0" applyAlignment="0" applyProtection="0"/>
    <xf numFmtId="0" fontId="48" fillId="4" borderId="1" applyNumberFormat="0" applyFont="0" applyAlignment="0" applyProtection="0"/>
    <xf numFmtId="0" fontId="125" fillId="0" borderId="0"/>
    <xf numFmtId="0" fontId="48" fillId="0" borderId="0"/>
    <xf numFmtId="0" fontId="20" fillId="0" borderId="0"/>
    <xf numFmtId="0" fontId="12" fillId="0" borderId="0"/>
    <xf numFmtId="0" fontId="49" fillId="0" borderId="2" applyNumberFormat="0" applyFill="0" applyAlignment="0" applyProtection="0"/>
    <xf numFmtId="0" fontId="50" fillId="0" borderId="3" applyNumberFormat="0" applyFill="0" applyAlignment="0" applyProtection="0"/>
    <xf numFmtId="164" fontId="125" fillId="0" borderId="0" applyFont="0" applyFill="0" applyBorder="0" applyAlignment="0" applyProtection="0"/>
    <xf numFmtId="164" fontId="125" fillId="0" borderId="0" applyFont="0" applyFill="0" applyBorder="0" applyAlignment="0" applyProtection="0"/>
  </cellStyleXfs>
  <cellXfs count="633">
    <xf numFmtId="0" fontId="0" fillId="0" borderId="0" xfId="0"/>
    <xf numFmtId="0" fontId="0" fillId="0" borderId="0" xfId="0" applyAlignment="1">
      <alignment horizontal="center"/>
    </xf>
    <xf numFmtId="0" fontId="1" fillId="0" borderId="0" xfId="0" applyFont="1"/>
    <xf numFmtId="0" fontId="0" fillId="0" borderId="0" xfId="0" applyAlignment="1">
      <alignment wrapText="1"/>
    </xf>
    <xf numFmtId="0" fontId="0" fillId="0" borderId="0" xfId="0" applyAlignment="1">
      <alignment horizontal="center" wrapText="1"/>
    </xf>
    <xf numFmtId="0" fontId="0" fillId="0" borderId="4" xfId="0" applyBorder="1" applyAlignment="1">
      <alignment horizontal="center"/>
    </xf>
    <xf numFmtId="0" fontId="0" fillId="0" borderId="0" xfId="0" applyAlignment="1">
      <alignment horizontal="left"/>
    </xf>
    <xf numFmtId="164" fontId="0" fillId="0" borderId="0" xfId="9" applyFont="1" applyBorder="1" applyAlignment="1">
      <alignment horizontal="center"/>
    </xf>
    <xf numFmtId="164" fontId="0" fillId="0" borderId="0" xfId="9" applyFont="1" applyAlignment="1">
      <alignment horizontal="center"/>
    </xf>
    <xf numFmtId="0" fontId="0" fillId="0" borderId="5" xfId="0" applyBorder="1" applyAlignment="1">
      <alignment horizontal="center"/>
    </xf>
    <xf numFmtId="164" fontId="0" fillId="0" borderId="5" xfId="9" applyFont="1" applyBorder="1" applyAlignment="1">
      <alignment horizontal="center"/>
    </xf>
    <xf numFmtId="0" fontId="0" fillId="0" borderId="5" xfId="0" applyBorder="1" applyAlignment="1">
      <alignment horizontal="center" wrapText="1"/>
    </xf>
    <xf numFmtId="0" fontId="3" fillId="0" borderId="4" xfId="0" applyFont="1" applyBorder="1" applyAlignment="1">
      <alignment horizontal="center" wrapText="1"/>
    </xf>
    <xf numFmtId="0" fontId="0" fillId="0" borderId="5" xfId="0" applyBorder="1" applyAlignment="1">
      <alignment horizontal="center" vertical="center" wrapText="1"/>
    </xf>
    <xf numFmtId="164" fontId="0" fillId="0" borderId="0" xfId="9" applyFont="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wrapText="1"/>
    </xf>
    <xf numFmtId="164" fontId="0" fillId="0" borderId="6" xfId="9" applyFont="1" applyBorder="1" applyAlignment="1">
      <alignment horizontal="center"/>
    </xf>
    <xf numFmtId="0" fontId="0" fillId="0" borderId="7" xfId="0" applyBorder="1" applyAlignment="1">
      <alignment horizontal="center" wrapText="1"/>
    </xf>
    <xf numFmtId="0" fontId="0" fillId="0" borderId="7" xfId="0" applyBorder="1" applyAlignment="1">
      <alignment horizontal="center"/>
    </xf>
    <xf numFmtId="164" fontId="0" fillId="0" borderId="7" xfId="9" applyFont="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0" fillId="5" borderId="10" xfId="0" applyFill="1" applyBorder="1" applyAlignment="1">
      <alignment horizontal="center"/>
    </xf>
    <xf numFmtId="164" fontId="0" fillId="6" borderId="5" xfId="9" applyFont="1" applyFill="1" applyBorder="1" applyAlignment="1">
      <alignment horizontal="center"/>
    </xf>
    <xf numFmtId="164" fontId="0" fillId="7" borderId="8" xfId="9" applyFont="1" applyFill="1" applyBorder="1" applyAlignment="1">
      <alignment horizontal="center"/>
    </xf>
    <xf numFmtId="164" fontId="0" fillId="7" borderId="9" xfId="9" applyFont="1" applyFill="1" applyBorder="1" applyAlignment="1">
      <alignment horizontal="center"/>
    </xf>
    <xf numFmtId="164" fontId="0" fillId="7" borderId="10" xfId="9" applyFont="1" applyFill="1" applyBorder="1" applyAlignment="1">
      <alignment horizontal="center"/>
    </xf>
    <xf numFmtId="165" fontId="2" fillId="0" borderId="0" xfId="0" applyNumberFormat="1" applyFont="1"/>
    <xf numFmtId="167" fontId="0" fillId="0" borderId="0" xfId="0" applyNumberFormat="1" applyAlignment="1">
      <alignment horizontal="right"/>
    </xf>
    <xf numFmtId="165" fontId="0" fillId="0" borderId="0" xfId="0" applyNumberFormat="1" applyAlignment="1">
      <alignment horizontal="center"/>
    </xf>
    <xf numFmtId="20" fontId="0" fillId="0" borderId="0" xfId="0" applyNumberFormat="1"/>
    <xf numFmtId="0" fontId="1" fillId="0" borderId="4" xfId="0" applyFont="1" applyBorder="1" applyAlignment="1">
      <alignment horizontal="center" wrapText="1"/>
    </xf>
    <xf numFmtId="0" fontId="0" fillId="0" borderId="11" xfId="0" applyBorder="1"/>
    <xf numFmtId="0" fontId="0" fillId="0" borderId="12" xfId="0" applyBorder="1"/>
    <xf numFmtId="0" fontId="0" fillId="5" borderId="8" xfId="0" applyFill="1" applyBorder="1" applyAlignment="1">
      <alignment horizontal="center" wrapText="1"/>
    </xf>
    <xf numFmtId="0" fontId="0" fillId="5" borderId="9" xfId="0" applyFill="1" applyBorder="1" applyAlignment="1">
      <alignment horizontal="center" wrapText="1"/>
    </xf>
    <xf numFmtId="0" fontId="0" fillId="5" borderId="10" xfId="0" applyFill="1" applyBorder="1" applyAlignment="1">
      <alignment horizontal="center" wrapText="1"/>
    </xf>
    <xf numFmtId="164" fontId="0" fillId="6" borderId="5" xfId="9" applyFont="1" applyFill="1" applyBorder="1" applyAlignment="1">
      <alignment horizontal="center" wrapText="1"/>
    </xf>
    <xf numFmtId="164" fontId="0" fillId="7" borderId="8" xfId="9" applyFont="1" applyFill="1" applyBorder="1" applyAlignment="1">
      <alignment horizontal="center" wrapText="1"/>
    </xf>
    <xf numFmtId="164" fontId="0" fillId="7" borderId="9" xfId="9" applyFont="1" applyFill="1" applyBorder="1" applyAlignment="1">
      <alignment horizontal="center" wrapText="1"/>
    </xf>
    <xf numFmtId="164" fontId="0" fillId="7" borderId="10" xfId="9" applyFont="1" applyFill="1" applyBorder="1" applyAlignment="1">
      <alignment horizontal="center" wrapText="1"/>
    </xf>
    <xf numFmtId="0" fontId="0" fillId="0" borderId="6" xfId="0" applyBorder="1" applyAlignment="1">
      <alignment horizontal="center"/>
    </xf>
    <xf numFmtId="0" fontId="0" fillId="0" borderId="4" xfId="0" applyBorder="1"/>
    <xf numFmtId="0" fontId="0" fillId="0" borderId="13" xfId="0" applyBorder="1" applyAlignment="1">
      <alignment horizontal="center"/>
    </xf>
    <xf numFmtId="165" fontId="2" fillId="0" borderId="0" xfId="0" applyNumberFormat="1" applyFont="1" applyAlignment="1">
      <alignment horizontal="center"/>
    </xf>
    <xf numFmtId="0" fontId="10" fillId="0" borderId="0" xfId="0" applyFont="1" applyAlignment="1">
      <alignment wrapText="1"/>
    </xf>
    <xf numFmtId="16" fontId="0" fillId="0" borderId="5" xfId="0" applyNumberForma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165" fontId="0" fillId="0" borderId="16" xfId="0" applyNumberFormat="1" applyBorder="1" applyAlignment="1">
      <alignment horizontal="center"/>
    </xf>
    <xf numFmtId="165" fontId="2" fillId="0" borderId="17" xfId="0" applyNumberFormat="1" applyFont="1" applyBorder="1" applyAlignment="1">
      <alignment horizontal="center"/>
    </xf>
    <xf numFmtId="165" fontId="2" fillId="0" borderId="16" xfId="0" applyNumberFormat="1" applyFont="1" applyBorder="1" applyAlignment="1">
      <alignment horizontal="center"/>
    </xf>
    <xf numFmtId="164" fontId="0" fillId="0" borderId="18" xfId="9" applyFont="1" applyBorder="1" applyAlignment="1">
      <alignment horizontal="center"/>
    </xf>
    <xf numFmtId="0" fontId="0" fillId="0" borderId="6" xfId="0" applyBorder="1" applyAlignment="1">
      <alignment horizontal="center" vertical="center" wrapText="1"/>
    </xf>
    <xf numFmtId="0" fontId="0" fillId="0" borderId="19" xfId="0" applyBorder="1" applyAlignment="1">
      <alignment horizontal="center"/>
    </xf>
    <xf numFmtId="165" fontId="0" fillId="0" borderId="6" xfId="0" applyNumberFormat="1" applyBorder="1" applyAlignment="1">
      <alignment horizontal="center"/>
    </xf>
    <xf numFmtId="165" fontId="0" fillId="5" borderId="6" xfId="0" applyNumberFormat="1" applyFill="1" applyBorder="1" applyAlignment="1">
      <alignment horizontal="center"/>
    </xf>
    <xf numFmtId="0" fontId="0" fillId="7" borderId="0" xfId="0" applyFill="1" applyAlignment="1">
      <alignment horizontal="center"/>
    </xf>
    <xf numFmtId="0" fontId="0" fillId="5" borderId="0" xfId="0" applyFill="1" applyAlignment="1">
      <alignment horizontal="center"/>
    </xf>
    <xf numFmtId="0" fontId="1" fillId="0" borderId="0" xfId="0" applyFont="1" applyAlignment="1">
      <alignment wrapText="1"/>
    </xf>
    <xf numFmtId="0" fontId="0" fillId="0" borderId="0" xfId="0" applyProtection="1">
      <protection locked="0"/>
    </xf>
    <xf numFmtId="0" fontId="2" fillId="0" borderId="0" xfId="0" applyFont="1" applyProtection="1">
      <protection locked="0"/>
    </xf>
    <xf numFmtId="0" fontId="0" fillId="0" borderId="0" xfId="0"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4" fillId="0" borderId="0" xfId="0" applyFont="1" applyProtection="1">
      <protection locked="0"/>
    </xf>
    <xf numFmtId="0" fontId="3" fillId="0" borderId="5" xfId="0" applyFont="1" applyBorder="1" applyAlignment="1" applyProtection="1">
      <alignment horizontal="center"/>
      <protection locked="0"/>
    </xf>
    <xf numFmtId="165" fontId="2" fillId="0" borderId="0" xfId="0" applyNumberFormat="1" applyFont="1" applyProtection="1">
      <protection locked="0"/>
    </xf>
    <xf numFmtId="1" fontId="2" fillId="0" borderId="5" xfId="0" applyNumberFormat="1" applyFont="1" applyBorder="1" applyProtection="1">
      <protection locked="0"/>
    </xf>
    <xf numFmtId="168" fontId="2" fillId="0" borderId="0" xfId="0" applyNumberFormat="1" applyFont="1" applyProtection="1">
      <protection locked="0"/>
    </xf>
    <xf numFmtId="4" fontId="2" fillId="0" borderId="0" xfId="0" applyNumberFormat="1" applyFont="1" applyProtection="1">
      <protection locked="0"/>
    </xf>
    <xf numFmtId="167" fontId="2" fillId="0" borderId="0" xfId="0" applyNumberFormat="1" applyFont="1" applyProtection="1">
      <protection locked="0"/>
    </xf>
    <xf numFmtId="1" fontId="0" fillId="0" borderId="0" xfId="0" applyNumberFormat="1" applyAlignment="1" applyProtection="1">
      <alignment horizontal="center"/>
      <protection locked="0"/>
    </xf>
    <xf numFmtId="0" fontId="1" fillId="0" borderId="0" xfId="0" applyFont="1" applyProtection="1">
      <protection locked="0"/>
    </xf>
    <xf numFmtId="0" fontId="15" fillId="0" borderId="0" xfId="0" applyFont="1" applyProtection="1">
      <protection locked="0"/>
    </xf>
    <xf numFmtId="0" fontId="0" fillId="0" borderId="0" xfId="0" applyAlignment="1" applyProtection="1">
      <alignment horizontal="center" vertical="center" wrapText="1"/>
      <protection locked="0"/>
    </xf>
    <xf numFmtId="164" fontId="0" fillId="2" borderId="5" xfId="9" applyFont="1" applyFill="1" applyBorder="1" applyAlignment="1">
      <alignment horizontal="center"/>
    </xf>
    <xf numFmtId="0" fontId="23" fillId="0" borderId="0" xfId="0" applyFont="1"/>
    <xf numFmtId="0" fontId="23" fillId="0" borderId="20" xfId="0" applyFont="1" applyBorder="1"/>
    <xf numFmtId="0" fontId="23" fillId="0" borderId="21" xfId="0" applyFont="1" applyBorder="1"/>
    <xf numFmtId="0" fontId="38" fillId="0" borderId="0" xfId="0" applyFont="1"/>
    <xf numFmtId="0" fontId="23" fillId="0" borderId="14" xfId="0" applyFont="1" applyBorder="1"/>
    <xf numFmtId="0" fontId="23" fillId="0" borderId="22" xfId="0" applyFont="1" applyBorder="1"/>
    <xf numFmtId="0" fontId="23" fillId="0" borderId="15" xfId="0" applyFont="1" applyBorder="1"/>
    <xf numFmtId="0" fontId="23" fillId="0" borderId="16" xfId="0" applyFont="1" applyBorder="1"/>
    <xf numFmtId="0" fontId="23" fillId="0" borderId="17" xfId="0" applyFont="1" applyBorder="1"/>
    <xf numFmtId="0" fontId="23" fillId="0" borderId="0" xfId="0" applyFont="1" applyAlignment="1">
      <alignment horizontal="center"/>
    </xf>
    <xf numFmtId="0" fontId="23" fillId="0" borderId="5" xfId="0" applyFont="1" applyBorder="1"/>
    <xf numFmtId="0" fontId="23" fillId="0" borderId="9" xfId="0" applyFont="1" applyBorder="1"/>
    <xf numFmtId="0" fontId="37" fillId="0" borderId="21" xfId="0" applyFont="1" applyBorder="1"/>
    <xf numFmtId="0" fontId="37" fillId="8" borderId="21" xfId="0" applyFont="1" applyFill="1" applyBorder="1"/>
    <xf numFmtId="0" fontId="37" fillId="8" borderId="21" xfId="0" applyFont="1" applyFill="1" applyBorder="1" applyAlignment="1">
      <alignment horizontal="right"/>
    </xf>
    <xf numFmtId="0" fontId="37" fillId="0" borderId="0" xfId="0" applyFont="1"/>
    <xf numFmtId="0" fontId="26" fillId="0" borderId="0" xfId="0" applyFont="1"/>
    <xf numFmtId="0" fontId="26" fillId="0" borderId="0" xfId="0" applyFont="1" applyAlignment="1">
      <alignment horizontal="center"/>
    </xf>
    <xf numFmtId="0" fontId="38" fillId="0" borderId="5" xfId="0" applyFont="1" applyBorder="1" applyAlignment="1">
      <alignment horizontal="center" vertical="center" wrapText="1"/>
    </xf>
    <xf numFmtId="0" fontId="23" fillId="9" borderId="5" xfId="0" applyFont="1" applyFill="1" applyBorder="1" applyAlignment="1" applyProtection="1">
      <alignment horizontal="center"/>
      <protection locked="0"/>
    </xf>
    <xf numFmtId="0" fontId="51" fillId="0" borderId="0" xfId="0" applyFont="1"/>
    <xf numFmtId="0" fontId="52" fillId="0" borderId="0" xfId="0" applyFont="1" applyAlignment="1">
      <alignment vertical="center"/>
    </xf>
    <xf numFmtId="0" fontId="51" fillId="0" borderId="0" xfId="0" applyFont="1" applyAlignment="1">
      <alignment vertical="center"/>
    </xf>
    <xf numFmtId="0" fontId="53" fillId="0" borderId="0" xfId="0" applyFont="1" applyAlignment="1">
      <alignment vertical="center"/>
    </xf>
    <xf numFmtId="0" fontId="54" fillId="0" borderId="0" xfId="0" applyFont="1" applyAlignment="1">
      <alignment vertical="center" wrapText="1"/>
    </xf>
    <xf numFmtId="0" fontId="55" fillId="10" borderId="0" xfId="0" applyFont="1" applyFill="1"/>
    <xf numFmtId="0" fontId="51" fillId="10" borderId="0" xfId="0" applyFont="1" applyFill="1"/>
    <xf numFmtId="0" fontId="51" fillId="0" borderId="23" xfId="0" applyFont="1" applyBorder="1"/>
    <xf numFmtId="0" fontId="55" fillId="8" borderId="0" xfId="0" applyFont="1" applyFill="1"/>
    <xf numFmtId="0" fontId="51" fillId="8" borderId="0" xfId="0" applyFont="1" applyFill="1"/>
    <xf numFmtId="0" fontId="54" fillId="0" borderId="0" xfId="0" applyFont="1" applyAlignment="1">
      <alignment vertical="center"/>
    </xf>
    <xf numFmtId="0" fontId="56" fillId="0" borderId="0" xfId="0" applyFont="1"/>
    <xf numFmtId="0" fontId="57" fillId="0" borderId="0" xfId="0" applyFont="1" applyAlignment="1">
      <alignment vertical="center"/>
    </xf>
    <xf numFmtId="0" fontId="55" fillId="10" borderId="0" xfId="0" applyFont="1" applyFill="1" applyAlignment="1">
      <alignment vertical="center"/>
    </xf>
    <xf numFmtId="0" fontId="53" fillId="10" borderId="0" xfId="0" applyFont="1" applyFill="1" applyAlignment="1">
      <alignment vertical="center"/>
    </xf>
    <xf numFmtId="0" fontId="58" fillId="0" borderId="0" xfId="0" applyFont="1" applyAlignment="1">
      <alignment vertical="center"/>
    </xf>
    <xf numFmtId="0" fontId="59" fillId="0" borderId="0" xfId="0" applyFont="1"/>
    <xf numFmtId="0" fontId="31" fillId="0" borderId="0" xfId="0" applyFont="1" applyAlignment="1">
      <alignment vertical="center"/>
    </xf>
    <xf numFmtId="0" fontId="60" fillId="0" borderId="24" xfId="0" applyFont="1" applyBorder="1" applyAlignment="1">
      <alignment vertical="center"/>
    </xf>
    <xf numFmtId="0" fontId="55" fillId="0" borderId="0" xfId="0" applyFont="1" applyAlignment="1">
      <alignment vertical="center"/>
    </xf>
    <xf numFmtId="0" fontId="55" fillId="0" borderId="25" xfId="0" applyFont="1" applyBorder="1" applyAlignment="1">
      <alignment vertical="center"/>
    </xf>
    <xf numFmtId="0" fontId="55" fillId="0" borderId="26" xfId="0" applyFont="1" applyBorder="1" applyAlignment="1">
      <alignment vertical="center"/>
    </xf>
    <xf numFmtId="0" fontId="51" fillId="0" borderId="0" xfId="0" applyFont="1" applyAlignment="1">
      <alignment horizontal="center" vertical="center"/>
    </xf>
    <xf numFmtId="0" fontId="55" fillId="0" borderId="27" xfId="0" applyFont="1" applyBorder="1" applyAlignment="1">
      <alignment vertical="center"/>
    </xf>
    <xf numFmtId="0" fontId="55" fillId="0" borderId="28" xfId="0" applyFont="1" applyBorder="1" applyAlignment="1">
      <alignment vertical="center"/>
    </xf>
    <xf numFmtId="0" fontId="55" fillId="0" borderId="29" xfId="0" applyFont="1" applyBorder="1" applyAlignment="1">
      <alignment vertical="center"/>
    </xf>
    <xf numFmtId="0" fontId="53" fillId="0" borderId="0" xfId="0" applyFont="1"/>
    <xf numFmtId="0" fontId="54" fillId="0" borderId="0" xfId="0" applyFont="1" applyAlignment="1">
      <alignment horizontal="left" vertical="center"/>
    </xf>
    <xf numFmtId="0" fontId="58" fillId="10" borderId="23" xfId="0" applyFont="1" applyFill="1" applyBorder="1"/>
    <xf numFmtId="0" fontId="62" fillId="10" borderId="23" xfId="0" applyFont="1" applyFill="1" applyBorder="1"/>
    <xf numFmtId="0" fontId="63" fillId="10" borderId="23" xfId="0" applyFont="1" applyFill="1" applyBorder="1"/>
    <xf numFmtId="0" fontId="63" fillId="0" borderId="0" xfId="0" applyFont="1"/>
    <xf numFmtId="0" fontId="55" fillId="0" borderId="30" xfId="0" applyFont="1" applyBorder="1" applyAlignment="1">
      <alignment vertical="center"/>
    </xf>
    <xf numFmtId="0" fontId="23" fillId="0" borderId="31" xfId="0" applyFont="1" applyBorder="1"/>
    <xf numFmtId="0" fontId="51" fillId="0" borderId="32" xfId="0" applyFont="1" applyBorder="1" applyAlignment="1">
      <alignment vertical="center"/>
    </xf>
    <xf numFmtId="0" fontId="51" fillId="0" borderId="33" xfId="0" applyFont="1" applyBorder="1"/>
    <xf numFmtId="0" fontId="51" fillId="0" borderId="32" xfId="0" applyFont="1" applyBorder="1"/>
    <xf numFmtId="0" fontId="58" fillId="10" borderId="0" xfId="0" applyFont="1" applyFill="1"/>
    <xf numFmtId="0" fontId="62" fillId="10" borderId="0" xfId="0" applyFont="1" applyFill="1" applyAlignment="1">
      <alignment vertical="center"/>
    </xf>
    <xf numFmtId="0" fontId="63" fillId="10" borderId="0" xfId="0" applyFont="1" applyFill="1"/>
    <xf numFmtId="0" fontId="55" fillId="0" borderId="34" xfId="0" applyFont="1" applyBorder="1" applyAlignment="1">
      <alignment vertical="center"/>
    </xf>
    <xf numFmtId="0" fontId="23" fillId="0" borderId="23" xfId="0" applyFont="1" applyBorder="1"/>
    <xf numFmtId="0" fontId="51" fillId="0" borderId="35" xfId="0" applyFont="1" applyBorder="1" applyAlignment="1">
      <alignment vertical="center"/>
    </xf>
    <xf numFmtId="0" fontId="23" fillId="0" borderId="36" xfId="0" applyFont="1" applyBorder="1"/>
    <xf numFmtId="0" fontId="23" fillId="0" borderId="35" xfId="0" applyFont="1" applyBorder="1"/>
    <xf numFmtId="0" fontId="54" fillId="0" borderId="0" xfId="0" applyFont="1"/>
    <xf numFmtId="0" fontId="64" fillId="0" borderId="0" xfId="0" applyFont="1" applyAlignment="1">
      <alignment vertical="center"/>
    </xf>
    <xf numFmtId="0" fontId="52" fillId="0" borderId="0" xfId="0" applyFont="1"/>
    <xf numFmtId="0" fontId="51" fillId="0" borderId="28" xfId="0" applyFont="1" applyBorder="1" applyAlignment="1">
      <alignment vertical="center"/>
    </xf>
    <xf numFmtId="0" fontId="51" fillId="0" borderId="4" xfId="0" applyFont="1" applyBorder="1" applyAlignment="1">
      <alignment vertical="center"/>
    </xf>
    <xf numFmtId="0" fontId="51" fillId="0" borderId="37" xfId="0" applyFont="1" applyBorder="1" applyAlignment="1">
      <alignment vertical="center"/>
    </xf>
    <xf numFmtId="0" fontId="51" fillId="0" borderId="0" xfId="0" applyFont="1" applyAlignment="1">
      <alignment vertical="center" wrapText="1"/>
    </xf>
    <xf numFmtId="0" fontId="51" fillId="0" borderId="20" xfId="0" applyFont="1" applyBorder="1" applyAlignment="1">
      <alignment vertical="center"/>
    </xf>
    <xf numFmtId="0" fontId="51" fillId="0" borderId="38" xfId="0" applyFont="1" applyBorder="1" applyAlignment="1">
      <alignment vertical="center"/>
    </xf>
    <xf numFmtId="0" fontId="55" fillId="10" borderId="4" xfId="0" applyFont="1" applyFill="1" applyBorder="1" applyAlignment="1">
      <alignment vertical="center"/>
    </xf>
    <xf numFmtId="0" fontId="51" fillId="10" borderId="4" xfId="0" applyFont="1" applyFill="1" applyBorder="1" applyAlignment="1">
      <alignment vertical="center"/>
    </xf>
    <xf numFmtId="0" fontId="51" fillId="10" borderId="0" xfId="0" applyFont="1" applyFill="1" applyAlignment="1">
      <alignment vertical="center"/>
    </xf>
    <xf numFmtId="0" fontId="54" fillId="0" borderId="27" xfId="0" applyFont="1" applyBorder="1" applyAlignment="1">
      <alignment vertical="center"/>
    </xf>
    <xf numFmtId="0" fontId="54" fillId="0" borderId="28" xfId="0" applyFont="1" applyBorder="1" applyAlignment="1">
      <alignment vertical="center"/>
    </xf>
    <xf numFmtId="0" fontId="54" fillId="0" borderId="29" xfId="0" applyFont="1" applyBorder="1" applyAlignment="1">
      <alignment vertical="center"/>
    </xf>
    <xf numFmtId="0" fontId="51" fillId="0" borderId="27" xfId="0" applyFont="1" applyBorder="1" applyAlignment="1">
      <alignment vertical="center"/>
    </xf>
    <xf numFmtId="0" fontId="51" fillId="0" borderId="29" xfId="0" applyFont="1" applyBorder="1" applyAlignment="1">
      <alignment vertical="center"/>
    </xf>
    <xf numFmtId="0" fontId="54" fillId="0" borderId="38" xfId="0" applyFont="1" applyBorder="1" applyAlignment="1">
      <alignment vertical="center"/>
    </xf>
    <xf numFmtId="0" fontId="39" fillId="0" borderId="0" xfId="5" applyFont="1" applyAlignment="1" applyProtection="1">
      <alignment vertical="center"/>
      <protection hidden="1"/>
    </xf>
    <xf numFmtId="0" fontId="39" fillId="0" borderId="0" xfId="5" applyFont="1" applyAlignment="1">
      <alignment vertical="center"/>
    </xf>
    <xf numFmtId="0" fontId="0" fillId="0" borderId="0" xfId="0" applyAlignment="1">
      <alignment vertical="center"/>
    </xf>
    <xf numFmtId="0" fontId="24" fillId="0" borderId="0" xfId="5" applyFont="1" applyAlignment="1" applyProtection="1">
      <alignment vertical="center"/>
      <protection hidden="1"/>
    </xf>
    <xf numFmtId="0" fontId="44" fillId="0" borderId="39" xfId="0" quotePrefix="1" applyFont="1" applyBorder="1" applyAlignment="1">
      <alignment horizontal="left" vertical="center"/>
    </xf>
    <xf numFmtId="0" fontId="44" fillId="0" borderId="39" xfId="0" quotePrefix="1" applyFont="1" applyBorder="1" applyAlignment="1">
      <alignment vertical="center"/>
    </xf>
    <xf numFmtId="0" fontId="46" fillId="0" borderId="39" xfId="0" quotePrefix="1" applyFont="1" applyBorder="1" applyAlignment="1">
      <alignment vertical="center"/>
    </xf>
    <xf numFmtId="0" fontId="25" fillId="0" borderId="19" xfId="5" applyFont="1" applyBorder="1" applyAlignment="1" applyProtection="1">
      <alignment vertical="center"/>
      <protection hidden="1"/>
    </xf>
    <xf numFmtId="0" fontId="23" fillId="0" borderId="39" xfId="1" applyFont="1" applyBorder="1" applyAlignment="1" applyProtection="1">
      <alignment vertical="center"/>
      <protection hidden="1"/>
    </xf>
    <xf numFmtId="0" fontId="23" fillId="0" borderId="6" xfId="1" applyFont="1" applyBorder="1" applyAlignment="1" applyProtection="1">
      <alignment vertical="center"/>
      <protection hidden="1"/>
    </xf>
    <xf numFmtId="0" fontId="38" fillId="0" borderId="19" xfId="3" applyFont="1" applyBorder="1" applyAlignment="1" applyProtection="1">
      <alignment horizontal="left" vertical="center"/>
      <protection hidden="1"/>
    </xf>
    <xf numFmtId="0" fontId="23" fillId="0" borderId="39" xfId="1" applyFont="1" applyBorder="1" applyAlignment="1" applyProtection="1">
      <alignment horizontal="left" vertical="center"/>
      <protection hidden="1"/>
    </xf>
    <xf numFmtId="0" fontId="23" fillId="0" borderId="39" xfId="3" applyFont="1" applyBorder="1" applyAlignment="1" applyProtection="1">
      <alignment vertical="center"/>
      <protection hidden="1"/>
    </xf>
    <xf numFmtId="0" fontId="39" fillId="0" borderId="6" xfId="5" applyFont="1" applyBorder="1" applyAlignment="1">
      <alignment vertical="center"/>
    </xf>
    <xf numFmtId="0" fontId="44" fillId="0" borderId="19" xfId="0" quotePrefix="1" applyFont="1" applyBorder="1" applyAlignment="1">
      <alignment vertical="center"/>
    </xf>
    <xf numFmtId="0" fontId="40" fillId="11" borderId="0" xfId="0" applyFont="1" applyFill="1" applyAlignment="1">
      <alignment horizontal="center"/>
    </xf>
    <xf numFmtId="0" fontId="46" fillId="0" borderId="39" xfId="0" quotePrefix="1" applyFont="1" applyBorder="1" applyAlignment="1">
      <alignment horizontal="left" vertical="center"/>
    </xf>
    <xf numFmtId="0" fontId="44" fillId="0" borderId="0" xfId="0" quotePrefix="1" applyFont="1" applyAlignment="1">
      <alignment vertical="center"/>
    </xf>
    <xf numFmtId="0" fontId="44" fillId="0" borderId="0" xfId="0" applyFont="1" applyAlignment="1">
      <alignment horizontal="left" vertical="center" wrapText="1"/>
    </xf>
    <xf numFmtId="0" fontId="67" fillId="0" borderId="0" xfId="1" applyFont="1" applyBorder="1" applyAlignment="1">
      <alignment vertical="center"/>
    </xf>
    <xf numFmtId="0" fontId="44" fillId="0" borderId="39" xfId="0" applyFont="1" applyBorder="1" applyAlignment="1">
      <alignment vertical="center"/>
    </xf>
    <xf numFmtId="0" fontId="46" fillId="0" borderId="6" xfId="0" quotePrefix="1" applyFont="1" applyBorder="1" applyAlignment="1">
      <alignment vertical="center"/>
    </xf>
    <xf numFmtId="0" fontId="86" fillId="8" borderId="0" xfId="0" applyFont="1" applyFill="1" applyAlignment="1">
      <alignment horizontal="left" vertical="center"/>
    </xf>
    <xf numFmtId="0" fontId="65" fillId="8" borderId="0" xfId="0" applyFont="1" applyFill="1" applyAlignment="1">
      <alignment horizontal="left" vertical="center"/>
    </xf>
    <xf numFmtId="0" fontId="91" fillId="12" borderId="40" xfId="0" applyFont="1" applyFill="1" applyBorder="1" applyAlignment="1">
      <alignment vertical="center" wrapText="1"/>
    </xf>
    <xf numFmtId="0" fontId="91" fillId="12" borderId="41" xfId="0" applyFont="1" applyFill="1" applyBorder="1" applyAlignment="1">
      <alignment vertical="center" wrapText="1"/>
    </xf>
    <xf numFmtId="0" fontId="92" fillId="13" borderId="42" xfId="0" applyFont="1" applyFill="1" applyBorder="1" applyAlignment="1">
      <alignment vertical="center" wrapText="1"/>
    </xf>
    <xf numFmtId="0" fontId="92" fillId="13" borderId="43" xfId="0" applyFont="1" applyFill="1" applyBorder="1" applyAlignment="1">
      <alignment vertical="center" wrapText="1"/>
    </xf>
    <xf numFmtId="0" fontId="92" fillId="14" borderId="42" xfId="0" applyFont="1" applyFill="1" applyBorder="1" applyAlignment="1">
      <alignment vertical="center" wrapText="1"/>
    </xf>
    <xf numFmtId="0" fontId="92" fillId="14" borderId="43" xfId="0" applyFont="1" applyFill="1" applyBorder="1" applyAlignment="1">
      <alignment vertical="center" wrapText="1"/>
    </xf>
    <xf numFmtId="2" fontId="91" fillId="12" borderId="41" xfId="0" applyNumberFormat="1" applyFont="1" applyFill="1" applyBorder="1" applyAlignment="1">
      <alignment vertical="center" wrapText="1"/>
    </xf>
    <xf numFmtId="2" fontId="92" fillId="13" borderId="43" xfId="0" applyNumberFormat="1" applyFont="1" applyFill="1" applyBorder="1" applyAlignment="1">
      <alignment vertical="center" wrapText="1"/>
    </xf>
    <xf numFmtId="2" fontId="92" fillId="14" borderId="43" xfId="0" applyNumberFormat="1" applyFont="1" applyFill="1" applyBorder="1" applyAlignment="1">
      <alignment vertical="center" wrapText="1"/>
    </xf>
    <xf numFmtId="2" fontId="0" fillId="0" borderId="0" xfId="0" applyNumberFormat="1"/>
    <xf numFmtId="0" fontId="38" fillId="0" borderId="0" xfId="0" applyFont="1" applyAlignment="1">
      <alignment horizontal="right"/>
    </xf>
    <xf numFmtId="0" fontId="23" fillId="0" borderId="0" xfId="0" applyFont="1" applyAlignment="1">
      <alignment horizontal="right"/>
    </xf>
    <xf numFmtId="0" fontId="2" fillId="0" borderId="0" xfId="0" applyFont="1" applyAlignment="1">
      <alignment horizontal="right"/>
    </xf>
    <xf numFmtId="0" fontId="38" fillId="0" borderId="0" xfId="0" applyFont="1" applyAlignment="1">
      <alignment horizontal="right" wrapText="1"/>
    </xf>
    <xf numFmtId="0" fontId="0" fillId="0" borderId="0" xfId="0" applyAlignment="1">
      <alignment horizontal="right"/>
    </xf>
    <xf numFmtId="0" fontId="27" fillId="0" borderId="0" xfId="0" applyFont="1" applyAlignment="1">
      <alignment horizontal="right"/>
    </xf>
    <xf numFmtId="0" fontId="27" fillId="0" borderId="0" xfId="0" applyFont="1" applyAlignment="1">
      <alignment horizontal="left" vertical="center"/>
    </xf>
    <xf numFmtId="0" fontId="27" fillId="0" borderId="0" xfId="0" applyFont="1" applyAlignment="1" applyProtection="1">
      <alignment horizontal="left" vertical="center"/>
      <protection locked="0"/>
    </xf>
    <xf numFmtId="0" fontId="17" fillId="0" borderId="0" xfId="0" applyFont="1"/>
    <xf numFmtId="0" fontId="17" fillId="0" borderId="0" xfId="0" applyFont="1" applyAlignment="1">
      <alignment horizontal="right"/>
    </xf>
    <xf numFmtId="0" fontId="3" fillId="0" borderId="0" xfId="0" applyFont="1" applyAlignment="1">
      <alignment wrapText="1"/>
    </xf>
    <xf numFmtId="0" fontId="3" fillId="0" borderId="0" xfId="0" applyFont="1" applyProtection="1">
      <protection locked="0"/>
    </xf>
    <xf numFmtId="0" fontId="5" fillId="0" borderId="0" xfId="0" applyFont="1" applyProtection="1">
      <protection locked="0"/>
    </xf>
    <xf numFmtId="0" fontId="18" fillId="0" borderId="0" xfId="0" applyFont="1"/>
    <xf numFmtId="0" fontId="21" fillId="0" borderId="0" xfId="0" applyFont="1" applyProtection="1">
      <protection locked="0"/>
    </xf>
    <xf numFmtId="0" fontId="27" fillId="0" borderId="0" xfId="0" applyFont="1" applyAlignment="1" applyProtection="1">
      <alignment horizontal="right"/>
      <protection locked="0"/>
    </xf>
    <xf numFmtId="0" fontId="3" fillId="0" borderId="0" xfId="0" applyFont="1"/>
    <xf numFmtId="0" fontId="7" fillId="0" borderId="0" xfId="0" applyFont="1" applyProtection="1">
      <protection locked="0"/>
    </xf>
    <xf numFmtId="0" fontId="5" fillId="0" borderId="0" xfId="0" applyFont="1"/>
    <xf numFmtId="0" fontId="7" fillId="0" borderId="0" xfId="0" applyFont="1"/>
    <xf numFmtId="0" fontId="8" fillId="0" borderId="0" xfId="0" applyFont="1"/>
    <xf numFmtId="0" fontId="8" fillId="0" borderId="0" xfId="0" applyFont="1" applyAlignment="1">
      <alignment horizontal="right"/>
    </xf>
    <xf numFmtId="0" fontId="29" fillId="0" borderId="0" xfId="0" applyFont="1" applyProtection="1">
      <protection locked="0"/>
    </xf>
    <xf numFmtId="0" fontId="23" fillId="0" borderId="0" xfId="0" applyFont="1" applyProtection="1">
      <protection locked="0"/>
    </xf>
    <xf numFmtId="0" fontId="6" fillId="0" borderId="0" xfId="0" applyFont="1" applyAlignment="1" applyProtection="1">
      <alignment horizontal="center"/>
      <protection locked="0"/>
    </xf>
    <xf numFmtId="0" fontId="2" fillId="0" borderId="0" xfId="0" applyFont="1"/>
    <xf numFmtId="0" fontId="6" fillId="0" borderId="0" xfId="0" applyFont="1" applyAlignment="1">
      <alignment horizontal="center"/>
    </xf>
    <xf numFmtId="0" fontId="4" fillId="0" borderId="0" xfId="0" applyFont="1"/>
    <xf numFmtId="0" fontId="11" fillId="0" borderId="0" xfId="0" applyFont="1"/>
    <xf numFmtId="0" fontId="0" fillId="0" borderId="44" xfId="0" applyBorder="1"/>
    <xf numFmtId="0" fontId="27" fillId="0" borderId="45" xfId="0" applyFont="1" applyBorder="1" applyAlignment="1">
      <alignment horizontal="center" vertical="center"/>
    </xf>
    <xf numFmtId="0" fontId="27" fillId="0" borderId="46" xfId="0" applyFont="1" applyBorder="1" applyAlignment="1">
      <alignment horizontal="center" vertical="center" wrapText="1"/>
    </xf>
    <xf numFmtId="0" fontId="27" fillId="0" borderId="47" xfId="0" applyFont="1" applyBorder="1" applyAlignment="1">
      <alignment horizontal="center" vertical="center" wrapText="1"/>
    </xf>
    <xf numFmtId="0" fontId="27" fillId="0" borderId="45" xfId="0" applyFont="1" applyBorder="1" applyAlignment="1">
      <alignment horizontal="center" vertical="center" wrapText="1"/>
    </xf>
    <xf numFmtId="0" fontId="29" fillId="0" borderId="48" xfId="0" applyFont="1" applyBorder="1"/>
    <xf numFmtId="0" fontId="29" fillId="0" borderId="46" xfId="0" applyFont="1" applyBorder="1"/>
    <xf numFmtId="0" fontId="29" fillId="0" borderId="49" xfId="0" applyFont="1" applyBorder="1" applyAlignment="1">
      <alignment horizontal="center" wrapText="1"/>
    </xf>
    <xf numFmtId="0" fontId="29" fillId="0" borderId="50" xfId="0" applyFont="1" applyBorder="1"/>
    <xf numFmtId="20" fontId="0" fillId="0" borderId="0" xfId="0" applyNumberFormat="1" applyAlignment="1">
      <alignment horizontal="center"/>
    </xf>
    <xf numFmtId="0" fontId="29" fillId="0" borderId="51" xfId="0" applyFont="1" applyBorder="1"/>
    <xf numFmtId="0" fontId="29" fillId="0" borderId="52" xfId="0" applyFont="1" applyBorder="1"/>
    <xf numFmtId="20" fontId="2" fillId="0" borderId="0" xfId="0" applyNumberFormat="1" applyFont="1" applyProtection="1">
      <protection locked="0"/>
    </xf>
    <xf numFmtId="0" fontId="31" fillId="0" borderId="0" xfId="0" applyFont="1"/>
    <xf numFmtId="0" fontId="28" fillId="0" borderId="0" xfId="0" applyFont="1"/>
    <xf numFmtId="0" fontId="32" fillId="0" borderId="53" xfId="0" applyFont="1" applyBorder="1" applyAlignment="1">
      <alignment horizontal="center" wrapText="1"/>
    </xf>
    <xf numFmtId="0" fontId="28" fillId="0" borderId="54" xfId="0" applyFont="1" applyBorder="1" applyAlignment="1">
      <alignment horizontal="center" wrapText="1"/>
    </xf>
    <xf numFmtId="0" fontId="28" fillId="0" borderId="55" xfId="0" applyFont="1" applyBorder="1" applyAlignment="1">
      <alignment horizontal="center" wrapText="1"/>
    </xf>
    <xf numFmtId="4" fontId="23" fillId="0" borderId="56" xfId="0" applyNumberFormat="1" applyFont="1" applyBorder="1"/>
    <xf numFmtId="4" fontId="23" fillId="0" borderId="57" xfId="0" applyNumberFormat="1" applyFont="1" applyBorder="1"/>
    <xf numFmtId="4" fontId="23" fillId="0" borderId="58" xfId="0" applyNumberFormat="1" applyFont="1" applyBorder="1"/>
    <xf numFmtId="164" fontId="28" fillId="0" borderId="5" xfId="9" applyFont="1" applyFill="1" applyBorder="1" applyAlignment="1" applyProtection="1">
      <alignment horizontal="right" wrapText="1"/>
      <protection locked="0"/>
    </xf>
    <xf numFmtId="4" fontId="23" fillId="0" borderId="59" xfId="0" applyNumberFormat="1" applyFont="1" applyBorder="1"/>
    <xf numFmtId="4" fontId="23" fillId="0" borderId="60" xfId="0" applyNumberFormat="1" applyFont="1" applyBorder="1"/>
    <xf numFmtId="4" fontId="23" fillId="0" borderId="61" xfId="0" applyNumberFormat="1" applyFont="1" applyBorder="1"/>
    <xf numFmtId="4" fontId="23" fillId="0" borderId="62" xfId="0" applyNumberFormat="1" applyFont="1" applyBorder="1"/>
    <xf numFmtId="4" fontId="23" fillId="0" borderId="63" xfId="0" applyNumberFormat="1" applyFont="1" applyBorder="1"/>
    <xf numFmtId="4" fontId="23" fillId="0" borderId="64" xfId="0" applyNumberFormat="1" applyFont="1" applyBorder="1"/>
    <xf numFmtId="4" fontId="23" fillId="0" borderId="65" xfId="0" applyNumberFormat="1" applyFont="1" applyBorder="1"/>
    <xf numFmtId="4" fontId="23" fillId="0" borderId="66" xfId="0" applyNumberFormat="1" applyFont="1" applyBorder="1"/>
    <xf numFmtId="4" fontId="23" fillId="0" borderId="67" xfId="0" applyNumberFormat="1" applyFont="1" applyBorder="1"/>
    <xf numFmtId="0" fontId="30" fillId="0" borderId="0" xfId="0" applyFont="1" applyAlignment="1">
      <alignment vertical="center" wrapText="1"/>
    </xf>
    <xf numFmtId="4" fontId="23" fillId="0" borderId="4" xfId="0" applyNumberFormat="1" applyFont="1" applyBorder="1"/>
    <xf numFmtId="4" fontId="23" fillId="0" borderId="0" xfId="0" applyNumberFormat="1" applyFont="1"/>
    <xf numFmtId="164" fontId="23" fillId="0" borderId="68" xfId="9" applyFont="1" applyFill="1" applyBorder="1" applyProtection="1"/>
    <xf numFmtId="4" fontId="23" fillId="0" borderId="69" xfId="0" applyNumberFormat="1" applyFont="1" applyBorder="1"/>
    <xf numFmtId="4" fontId="23" fillId="0" borderId="70" xfId="0" applyNumberFormat="1" applyFont="1" applyBorder="1"/>
    <xf numFmtId="4" fontId="23" fillId="0" borderId="71" xfId="0" applyNumberFormat="1" applyFont="1" applyBorder="1"/>
    <xf numFmtId="0" fontId="28" fillId="0" borderId="72" xfId="0" applyFont="1" applyBorder="1"/>
    <xf numFmtId="0" fontId="23" fillId="0" borderId="72" xfId="0" applyFont="1" applyBorder="1"/>
    <xf numFmtId="0" fontId="23" fillId="0" borderId="73" xfId="0" applyFont="1" applyBorder="1"/>
    <xf numFmtId="164" fontId="23" fillId="0" borderId="74" xfId="9" applyFont="1" applyFill="1" applyBorder="1" applyProtection="1"/>
    <xf numFmtId="164" fontId="28" fillId="0" borderId="0" xfId="9" applyFont="1" applyFill="1" applyBorder="1" applyProtection="1"/>
    <xf numFmtId="0" fontId="28" fillId="0" borderId="74" xfId="0" applyFont="1" applyBorder="1"/>
    <xf numFmtId="4" fontId="28" fillId="0" borderId="62" xfId="0" applyNumberFormat="1" applyFont="1" applyBorder="1"/>
    <xf numFmtId="4" fontId="28" fillId="0" borderId="63" xfId="0" applyNumberFormat="1" applyFont="1" applyBorder="1"/>
    <xf numFmtId="4" fontId="28" fillId="0" borderId="64" xfId="0" applyNumberFormat="1" applyFont="1" applyBorder="1"/>
    <xf numFmtId="0" fontId="28" fillId="0" borderId="75" xfId="0" applyFont="1" applyBorder="1"/>
    <xf numFmtId="4" fontId="28" fillId="0" borderId="65" xfId="0" applyNumberFormat="1" applyFont="1" applyBorder="1"/>
    <xf numFmtId="4" fontId="28" fillId="0" borderId="66" xfId="0" applyNumberFormat="1" applyFont="1" applyBorder="1"/>
    <xf numFmtId="4" fontId="28" fillId="0" borderId="67" xfId="0" applyNumberFormat="1" applyFont="1" applyBorder="1"/>
    <xf numFmtId="0" fontId="34" fillId="0" borderId="0" xfId="0" applyFont="1"/>
    <xf numFmtId="4" fontId="23" fillId="0" borderId="37" xfId="0" applyNumberFormat="1" applyFont="1" applyBorder="1"/>
    <xf numFmtId="0" fontId="32" fillId="0" borderId="76" xfId="0" applyFont="1" applyBorder="1" applyAlignment="1">
      <alignment horizontal="center" wrapText="1"/>
    </xf>
    <xf numFmtId="0" fontId="35" fillId="0" borderId="0" xfId="0" applyFont="1"/>
    <xf numFmtId="0" fontId="23" fillId="0" borderId="77" xfId="0" applyFont="1" applyBorder="1"/>
    <xf numFmtId="0" fontId="23" fillId="0" borderId="78" xfId="0" applyFont="1" applyBorder="1"/>
    <xf numFmtId="4" fontId="16" fillId="0" borderId="0" xfId="0" applyNumberFormat="1" applyFont="1"/>
    <xf numFmtId="4" fontId="23" fillId="0" borderId="79" xfId="0" applyNumberFormat="1" applyFont="1" applyBorder="1"/>
    <xf numFmtId="4" fontId="23" fillId="0" borderId="80" xfId="0" applyNumberFormat="1" applyFont="1" applyBorder="1"/>
    <xf numFmtId="0" fontId="28" fillId="0" borderId="21" xfId="0" applyFont="1" applyBorder="1" applyAlignment="1">
      <alignment horizontal="left" vertical="center" wrapText="1"/>
    </xf>
    <xf numFmtId="164" fontId="23" fillId="0" borderId="20" xfId="9" applyFont="1" applyFill="1" applyBorder="1" applyProtection="1"/>
    <xf numFmtId="0" fontId="23" fillId="0" borderId="0" xfId="0" applyFont="1" applyAlignment="1">
      <alignment horizontal="center" vertical="center" wrapText="1"/>
    </xf>
    <xf numFmtId="0" fontId="23" fillId="0" borderId="81" xfId="0" applyFont="1" applyBorder="1"/>
    <xf numFmtId="0" fontId="23" fillId="0" borderId="82" xfId="0" applyFont="1" applyBorder="1"/>
    <xf numFmtId="0" fontId="38" fillId="0" borderId="44" xfId="0" applyFont="1" applyBorder="1"/>
    <xf numFmtId="0" fontId="38" fillId="0" borderId="51" xfId="0" applyFont="1" applyBorder="1"/>
    <xf numFmtId="0" fontId="38" fillId="0" borderId="48" xfId="0" applyFont="1" applyBorder="1"/>
    <xf numFmtId="0" fontId="23" fillId="0" borderId="37" xfId="0" applyFont="1" applyBorder="1"/>
    <xf numFmtId="0" fontId="32" fillId="0" borderId="0" xfId="0" applyFont="1"/>
    <xf numFmtId="0" fontId="38" fillId="0" borderId="50" xfId="0" applyFont="1" applyBorder="1" applyAlignment="1">
      <alignment horizontal="center"/>
    </xf>
    <xf numFmtId="0" fontId="38" fillId="0" borderId="83" xfId="0" applyFont="1" applyBorder="1" applyAlignment="1">
      <alignment horizontal="center"/>
    </xf>
    <xf numFmtId="0" fontId="38" fillId="0" borderId="84" xfId="0" applyFont="1" applyBorder="1" applyAlignment="1">
      <alignment horizontal="center"/>
    </xf>
    <xf numFmtId="0" fontId="38" fillId="0" borderId="85" xfId="0" applyFont="1" applyBorder="1" applyAlignment="1">
      <alignment horizontal="center"/>
    </xf>
    <xf numFmtId="0" fontId="27" fillId="0" borderId="51" xfId="0" applyFont="1" applyBorder="1" applyAlignment="1">
      <alignment horizontal="center"/>
    </xf>
    <xf numFmtId="0" fontId="27" fillId="0" borderId="10" xfId="0" quotePrefix="1" applyFont="1" applyBorder="1" applyAlignment="1">
      <alignment horizontal="center"/>
    </xf>
    <xf numFmtId="0" fontId="27" fillId="0" borderId="5" xfId="0" applyFont="1" applyBorder="1"/>
    <xf numFmtId="0" fontId="27" fillId="0" borderId="5" xfId="0" quotePrefix="1" applyFont="1" applyBorder="1" applyAlignment="1">
      <alignment horizontal="center"/>
    </xf>
    <xf numFmtId="0" fontId="27" fillId="0" borderId="5" xfId="0" applyFont="1" applyBorder="1" applyAlignment="1">
      <alignment horizontal="center"/>
    </xf>
    <xf numFmtId="0" fontId="27" fillId="0" borderId="86" xfId="0" applyFont="1" applyBorder="1" applyAlignment="1">
      <alignment horizontal="center"/>
    </xf>
    <xf numFmtId="0" fontId="38" fillId="0" borderId="51" xfId="0" applyFont="1" applyBorder="1" applyAlignment="1">
      <alignment horizontal="center"/>
    </xf>
    <xf numFmtId="0" fontId="38" fillId="0" borderId="10" xfId="0" applyFont="1" applyBorder="1" applyAlignment="1">
      <alignment horizontal="center"/>
    </xf>
    <xf numFmtId="0" fontId="38" fillId="0" borderId="5" xfId="0" applyFont="1" applyBorder="1"/>
    <xf numFmtId="0" fontId="38" fillId="0" borderId="5" xfId="0" applyFont="1" applyBorder="1" applyAlignment="1">
      <alignment horizontal="center"/>
    </xf>
    <xf numFmtId="0" fontId="38" fillId="0" borderId="86" xfId="0" applyFont="1" applyBorder="1" applyAlignment="1">
      <alignment horizontal="center"/>
    </xf>
    <xf numFmtId="0" fontId="27" fillId="0" borderId="10" xfId="0" applyFont="1" applyBorder="1" applyAlignment="1">
      <alignment horizontal="center"/>
    </xf>
    <xf numFmtId="0" fontId="27" fillId="0" borderId="8" xfId="0" applyFont="1" applyBorder="1" applyAlignment="1">
      <alignment horizontal="left"/>
    </xf>
    <xf numFmtId="0" fontId="32" fillId="0" borderId="5" xfId="0" applyFont="1" applyBorder="1" applyAlignment="1">
      <alignment horizontal="center"/>
    </xf>
    <xf numFmtId="0" fontId="38" fillId="0" borderId="87" xfId="0" applyFont="1" applyBorder="1" applyAlignment="1">
      <alignment horizontal="center" vertical="center"/>
    </xf>
    <xf numFmtId="0" fontId="38" fillId="0" borderId="8" xfId="0" applyFont="1" applyBorder="1"/>
    <xf numFmtId="0" fontId="23" fillId="0" borderId="10" xfId="0" applyFont="1" applyBorder="1"/>
    <xf numFmtId="0" fontId="38" fillId="0" borderId="9" xfId="0" applyFont="1" applyBorder="1"/>
    <xf numFmtId="0" fontId="3" fillId="4" borderId="5" xfId="0" applyFont="1" applyFill="1" applyBorder="1" applyAlignment="1" applyProtection="1">
      <alignment horizontal="center"/>
      <protection locked="0"/>
    </xf>
    <xf numFmtId="0" fontId="84" fillId="0" borderId="0" xfId="0" applyFont="1"/>
    <xf numFmtId="1" fontId="95" fillId="0" borderId="0" xfId="0" applyNumberFormat="1" applyFont="1" applyAlignment="1">
      <alignment horizontal="center"/>
    </xf>
    <xf numFmtId="0" fontId="96" fillId="0" borderId="0" xfId="0" applyFont="1" applyAlignment="1">
      <alignment horizontal="center"/>
    </xf>
    <xf numFmtId="0" fontId="97" fillId="0" borderId="0" xfId="0" applyFont="1"/>
    <xf numFmtId="0" fontId="96" fillId="0" borderId="0" xfId="0" applyFont="1"/>
    <xf numFmtId="20" fontId="95" fillId="0" borderId="0" xfId="0" applyNumberFormat="1" applyFont="1" applyAlignment="1">
      <alignment horizontal="center"/>
    </xf>
    <xf numFmtId="0" fontId="95" fillId="0" borderId="0" xfId="0" applyFont="1" applyAlignment="1">
      <alignment horizontal="center"/>
    </xf>
    <xf numFmtId="170" fontId="3" fillId="4" borderId="84" xfId="6" applyNumberFormat="1" applyFont="1" applyFill="1" applyBorder="1" applyAlignment="1" applyProtection="1">
      <alignment horizontal="center"/>
      <protection locked="0"/>
    </xf>
    <xf numFmtId="20" fontId="3" fillId="4" borderId="81" xfId="0" applyNumberFormat="1" applyFont="1" applyFill="1" applyBorder="1" applyAlignment="1" applyProtection="1">
      <alignment horizontal="center"/>
      <protection locked="0"/>
    </xf>
    <xf numFmtId="20" fontId="3" fillId="4" borderId="88" xfId="0" applyNumberFormat="1" applyFont="1" applyFill="1" applyBorder="1" applyAlignment="1" applyProtection="1">
      <alignment horizontal="center"/>
      <protection locked="0"/>
    </xf>
    <xf numFmtId="170" fontId="3" fillId="4" borderId="5" xfId="6" applyNumberFormat="1" applyFont="1" applyFill="1" applyBorder="1" applyAlignment="1" applyProtection="1">
      <alignment horizontal="center"/>
      <protection locked="0"/>
    </xf>
    <xf numFmtId="20" fontId="3" fillId="4" borderId="82" xfId="0" applyNumberFormat="1" applyFont="1" applyFill="1" applyBorder="1" applyAlignment="1" applyProtection="1">
      <alignment horizontal="center"/>
      <protection locked="0"/>
    </xf>
    <xf numFmtId="20" fontId="3" fillId="4" borderId="9" xfId="0" applyNumberFormat="1" applyFont="1" applyFill="1" applyBorder="1" applyAlignment="1" applyProtection="1">
      <alignment horizontal="center"/>
      <protection locked="0"/>
    </xf>
    <xf numFmtId="0" fontId="0" fillId="4" borderId="82" xfId="0" applyFill="1" applyBorder="1" applyAlignment="1" applyProtection="1">
      <alignment horizontal="center"/>
      <protection locked="0"/>
    </xf>
    <xf numFmtId="170" fontId="3" fillId="4" borderId="7" xfId="6" applyNumberFormat="1" applyFont="1" applyFill="1" applyBorder="1" applyAlignment="1" applyProtection="1">
      <alignment horizontal="center"/>
      <protection locked="0"/>
    </xf>
    <xf numFmtId="20" fontId="3" fillId="4" borderId="89" xfId="0" applyNumberFormat="1" applyFont="1" applyFill="1" applyBorder="1" applyAlignment="1" applyProtection="1">
      <alignment horizontal="center"/>
      <protection locked="0"/>
    </xf>
    <xf numFmtId="20" fontId="3" fillId="4" borderId="90" xfId="0" applyNumberFormat="1" applyFont="1" applyFill="1" applyBorder="1" applyAlignment="1" applyProtection="1">
      <alignment horizontal="center"/>
      <protection locked="0"/>
    </xf>
    <xf numFmtId="0" fontId="0" fillId="4" borderId="89" xfId="0" applyFill="1" applyBorder="1" applyAlignment="1" applyProtection="1">
      <alignment horizontal="center"/>
      <protection locked="0"/>
    </xf>
    <xf numFmtId="4" fontId="23" fillId="0" borderId="91" xfId="0" applyNumberFormat="1" applyFont="1" applyBorder="1"/>
    <xf numFmtId="4" fontId="23" fillId="0" borderId="92" xfId="0" applyNumberFormat="1" applyFont="1" applyBorder="1"/>
    <xf numFmtId="4" fontId="23" fillId="0" borderId="93" xfId="0" applyNumberFormat="1" applyFont="1" applyBorder="1"/>
    <xf numFmtId="4" fontId="23" fillId="0" borderId="28" xfId="0" applyNumberFormat="1" applyFont="1" applyBorder="1"/>
    <xf numFmtId="4" fontId="23" fillId="0" borderId="94" xfId="0" applyNumberFormat="1" applyFont="1" applyBorder="1"/>
    <xf numFmtId="0" fontId="28" fillId="0" borderId="95" xfId="0" applyFont="1" applyBorder="1"/>
    <xf numFmtId="0" fontId="28" fillId="0" borderId="96" xfId="0" applyFont="1" applyBorder="1"/>
    <xf numFmtId="0" fontId="28" fillId="0" borderId="38" xfId="0" applyFont="1" applyBorder="1"/>
    <xf numFmtId="0" fontId="28" fillId="0" borderId="0" xfId="0" applyFont="1" applyAlignment="1">
      <alignment horizontal="right"/>
    </xf>
    <xf numFmtId="164" fontId="28" fillId="0" borderId="0" xfId="0" applyNumberFormat="1" applyFont="1"/>
    <xf numFmtId="1" fontId="28" fillId="0" borderId="0" xfId="0" applyNumberFormat="1" applyFont="1" applyAlignment="1">
      <alignment horizontal="center"/>
    </xf>
    <xf numFmtId="4" fontId="23" fillId="0" borderId="97" xfId="0" applyNumberFormat="1" applyFont="1" applyBorder="1"/>
    <xf numFmtId="0" fontId="23" fillId="0" borderId="38" xfId="0" applyFont="1" applyBorder="1"/>
    <xf numFmtId="4" fontId="23" fillId="0" borderId="98" xfId="0" applyNumberFormat="1" applyFont="1" applyBorder="1"/>
    <xf numFmtId="0" fontId="28" fillId="0" borderId="99" xfId="0" applyFont="1" applyBorder="1"/>
    <xf numFmtId="0" fontId="28" fillId="0" borderId="100" xfId="0" applyFont="1" applyBorder="1"/>
    <xf numFmtId="0" fontId="23" fillId="0" borderId="4" xfId="0" applyFont="1" applyBorder="1"/>
    <xf numFmtId="0" fontId="23" fillId="0" borderId="87" xfId="0" applyFont="1" applyBorder="1"/>
    <xf numFmtId="4" fontId="23" fillId="0" borderId="29" xfId="0" applyNumberFormat="1" applyFont="1" applyBorder="1"/>
    <xf numFmtId="0" fontId="28" fillId="0" borderId="101" xfId="0" applyFont="1" applyBorder="1"/>
    <xf numFmtId="164" fontId="23" fillId="4" borderId="87" xfId="9" applyFont="1" applyFill="1" applyBorder="1" applyProtection="1">
      <protection locked="0"/>
    </xf>
    <xf numFmtId="164" fontId="23" fillId="4" borderId="102" xfId="9" applyFont="1" applyFill="1" applyBorder="1" applyProtection="1">
      <protection locked="0"/>
    </xf>
    <xf numFmtId="4" fontId="23" fillId="0" borderId="73" xfId="0" applyNumberFormat="1" applyFont="1" applyBorder="1"/>
    <xf numFmtId="4" fontId="23" fillId="0" borderId="103" xfId="0" applyNumberFormat="1" applyFont="1" applyBorder="1"/>
    <xf numFmtId="164" fontId="23" fillId="4" borderId="97" xfId="9" applyFont="1" applyFill="1" applyBorder="1" applyProtection="1">
      <protection locked="0"/>
    </xf>
    <xf numFmtId="0" fontId="31" fillId="0" borderId="38" xfId="0" applyFont="1" applyBorder="1"/>
    <xf numFmtId="172" fontId="28" fillId="4" borderId="86" xfId="9" applyNumberFormat="1" applyFont="1" applyFill="1" applyBorder="1" applyProtection="1">
      <protection locked="0"/>
    </xf>
    <xf numFmtId="0" fontId="33" fillId="0" borderId="89" xfId="0" applyFont="1" applyBorder="1" applyAlignment="1">
      <alignment vertical="top" wrapText="1"/>
    </xf>
    <xf numFmtId="0" fontId="28" fillId="0" borderId="104" xfId="0" applyFont="1" applyBorder="1" applyAlignment="1">
      <alignment horizontal="left" vertical="center"/>
    </xf>
    <xf numFmtId="0" fontId="28" fillId="0" borderId="90" xfId="0" applyFont="1" applyBorder="1" applyAlignment="1">
      <alignment horizontal="left" vertical="center"/>
    </xf>
    <xf numFmtId="0" fontId="33" fillId="0" borderId="90" xfId="0" applyFont="1" applyBorder="1" applyAlignment="1">
      <alignment vertical="top" wrapText="1"/>
    </xf>
    <xf numFmtId="49" fontId="23" fillId="4" borderId="84" xfId="0" applyNumberFormat="1" applyFont="1" applyFill="1" applyBorder="1" applyProtection="1">
      <protection locked="0"/>
    </xf>
    <xf numFmtId="49" fontId="23" fillId="4" borderId="5" xfId="0" applyNumberFormat="1" applyFont="1" applyFill="1" applyBorder="1" applyProtection="1">
      <protection locked="0"/>
    </xf>
    <xf numFmtId="49" fontId="23" fillId="4" borderId="7" xfId="0" applyNumberFormat="1" applyFont="1" applyFill="1" applyBorder="1" applyProtection="1">
      <protection locked="0"/>
    </xf>
    <xf numFmtId="49" fontId="23" fillId="4" borderId="8" xfId="0" applyNumberFormat="1" applyFont="1" applyFill="1" applyBorder="1" applyAlignment="1" applyProtection="1">
      <alignment horizontal="left"/>
      <protection locked="0"/>
    </xf>
    <xf numFmtId="49" fontId="23" fillId="4" borderId="9" xfId="0" applyNumberFormat="1" applyFont="1" applyFill="1" applyBorder="1" applyAlignment="1" applyProtection="1">
      <alignment horizontal="left"/>
      <protection locked="0"/>
    </xf>
    <xf numFmtId="49" fontId="23" fillId="4" borderId="82" xfId="0" applyNumberFormat="1" applyFont="1" applyFill="1" applyBorder="1" applyAlignment="1" applyProtection="1">
      <alignment horizontal="left"/>
      <protection locked="0"/>
    </xf>
    <xf numFmtId="0" fontId="32" fillId="0" borderId="51" xfId="0" applyFont="1" applyBorder="1" applyAlignment="1">
      <alignment horizontal="center" wrapText="1"/>
    </xf>
    <xf numFmtId="4" fontId="23" fillId="0" borderId="105" xfId="0" applyNumberFormat="1" applyFont="1" applyBorder="1"/>
    <xf numFmtId="0" fontId="27" fillId="0" borderId="106" xfId="0" applyFont="1" applyBorder="1"/>
    <xf numFmtId="4" fontId="31" fillId="0" borderId="107" xfId="0" applyNumberFormat="1" applyFont="1" applyBorder="1"/>
    <xf numFmtId="4" fontId="37" fillId="0" borderId="107" xfId="0" applyNumberFormat="1" applyFont="1" applyBorder="1"/>
    <xf numFmtId="4" fontId="37" fillId="0" borderId="108" xfId="0" applyNumberFormat="1" applyFont="1" applyBorder="1"/>
    <xf numFmtId="0" fontId="2" fillId="0" borderId="109" xfId="0" applyFont="1" applyBorder="1" applyAlignment="1">
      <alignment horizontal="center" wrapText="1"/>
    </xf>
    <xf numFmtId="0" fontId="0" fillId="4" borderId="110" xfId="0" applyFill="1" applyBorder="1" applyAlignment="1" applyProtection="1">
      <alignment horizontal="center"/>
      <protection locked="0"/>
    </xf>
    <xf numFmtId="164" fontId="23" fillId="4" borderId="111" xfId="9" applyFont="1" applyFill="1" applyBorder="1" applyProtection="1">
      <protection locked="0"/>
    </xf>
    <xf numFmtId="164" fontId="23" fillId="0" borderId="112" xfId="9" applyFont="1" applyFill="1" applyBorder="1" applyAlignment="1" applyProtection="1">
      <alignment horizontal="left" vertical="center"/>
    </xf>
    <xf numFmtId="0" fontId="40" fillId="11" borderId="9" xfId="0" applyFont="1" applyFill="1" applyBorder="1" applyAlignment="1">
      <alignment horizontal="center" vertical="center"/>
    </xf>
    <xf numFmtId="0" fontId="102" fillId="0" borderId="0" xfId="0" applyFont="1" applyProtection="1">
      <protection locked="0"/>
    </xf>
    <xf numFmtId="0" fontId="83" fillId="8" borderId="0" xfId="0" applyFont="1" applyFill="1" applyAlignment="1">
      <alignment vertical="center"/>
    </xf>
    <xf numFmtId="0" fontId="89" fillId="8" borderId="0" xfId="7" applyFont="1" applyFill="1" applyBorder="1" applyAlignment="1">
      <alignment horizontal="left" vertical="center"/>
    </xf>
    <xf numFmtId="0" fontId="0" fillId="8" borderId="0" xfId="0" applyFill="1" applyAlignment="1">
      <alignment vertical="center"/>
    </xf>
    <xf numFmtId="49" fontId="23" fillId="8" borderId="0" xfId="0" applyNumberFormat="1" applyFont="1" applyFill="1" applyAlignment="1">
      <alignment vertical="center"/>
    </xf>
    <xf numFmtId="0" fontId="23" fillId="8" borderId="0" xfId="0" applyFont="1" applyFill="1" applyAlignment="1">
      <alignment vertical="center"/>
    </xf>
    <xf numFmtId="49" fontId="66" fillId="8" borderId="0" xfId="0" applyNumberFormat="1" applyFont="1" applyFill="1" applyAlignment="1">
      <alignment horizontal="center" vertical="center" wrapText="1"/>
    </xf>
    <xf numFmtId="0" fontId="39" fillId="8" borderId="0" xfId="5" applyFont="1" applyFill="1" applyAlignment="1">
      <alignment vertical="center"/>
    </xf>
    <xf numFmtId="0" fontId="24" fillId="8" borderId="0" xfId="5" applyFont="1" applyFill="1" applyAlignment="1">
      <alignment vertical="center"/>
    </xf>
    <xf numFmtId="0" fontId="23" fillId="8" borderId="0" xfId="5" applyFont="1" applyFill="1" applyAlignment="1">
      <alignment vertical="center"/>
    </xf>
    <xf numFmtId="0" fontId="26" fillId="8" borderId="0" xfId="5" applyFont="1" applyFill="1" applyAlignment="1">
      <alignment vertical="center"/>
    </xf>
    <xf numFmtId="0" fontId="78" fillId="3" borderId="0" xfId="5" applyFont="1" applyFill="1" applyAlignment="1">
      <alignment horizontal="center" vertical="center"/>
    </xf>
    <xf numFmtId="0" fontId="84" fillId="8" borderId="0" xfId="0" applyFont="1" applyFill="1" applyAlignment="1">
      <alignment vertical="center"/>
    </xf>
    <xf numFmtId="0" fontId="25" fillId="8" borderId="0" xfId="5" applyFont="1" applyFill="1" applyAlignment="1">
      <alignment vertical="center"/>
    </xf>
    <xf numFmtId="0" fontId="25" fillId="8" borderId="0" xfId="5" applyFont="1" applyFill="1" applyAlignment="1">
      <alignment horizontal="center" vertical="center"/>
    </xf>
    <xf numFmtId="0" fontId="39" fillId="8" borderId="0" xfId="5" applyFont="1" applyFill="1" applyAlignment="1">
      <alignment horizontal="right" vertical="center"/>
    </xf>
    <xf numFmtId="4" fontId="39" fillId="8" borderId="0" xfId="5" applyNumberFormat="1" applyFont="1" applyFill="1" applyAlignment="1">
      <alignment vertical="center"/>
    </xf>
    <xf numFmtId="0" fontId="38" fillId="8" borderId="0" xfId="0" applyFont="1" applyFill="1" applyAlignment="1">
      <alignment vertical="center"/>
    </xf>
    <xf numFmtId="0" fontId="2" fillId="8" borderId="0" xfId="0" applyFont="1" applyFill="1" applyAlignment="1">
      <alignment vertical="center"/>
    </xf>
    <xf numFmtId="0" fontId="2" fillId="0" borderId="0" xfId="0" applyFont="1" applyAlignment="1">
      <alignment vertical="center"/>
    </xf>
    <xf numFmtId="0" fontId="66" fillId="8" borderId="0" xfId="5" applyFont="1" applyFill="1" applyAlignment="1">
      <alignment vertical="center"/>
    </xf>
    <xf numFmtId="0" fontId="26" fillId="8" borderId="0" xfId="0" applyFont="1" applyFill="1" applyAlignment="1">
      <alignment vertical="center"/>
    </xf>
    <xf numFmtId="0" fontId="23" fillId="8" borderId="0" xfId="5" applyFont="1" applyFill="1" applyAlignment="1">
      <alignment horizontal="left" vertical="center"/>
    </xf>
    <xf numFmtId="0" fontId="65" fillId="8" borderId="0" xfId="8" applyFont="1" applyFill="1" applyBorder="1" applyAlignment="1">
      <alignment horizontal="left" vertical="center"/>
    </xf>
    <xf numFmtId="0" fontId="24" fillId="8" borderId="0" xfId="5" applyFont="1" applyFill="1" applyAlignment="1">
      <alignment horizontal="left" vertical="center"/>
    </xf>
    <xf numFmtId="0" fontId="88" fillId="8" borderId="0" xfId="0" applyFont="1" applyFill="1" applyAlignment="1">
      <alignment vertical="center"/>
    </xf>
    <xf numFmtId="0" fontId="37" fillId="8" borderId="0" xfId="0" applyFont="1" applyFill="1" applyAlignment="1">
      <alignment horizontal="left" vertical="center"/>
    </xf>
    <xf numFmtId="0" fontId="87" fillId="8" borderId="0" xfId="0" applyFont="1" applyFill="1" applyAlignment="1">
      <alignment horizontal="left" vertical="center"/>
    </xf>
    <xf numFmtId="0" fontId="23" fillId="8" borderId="0" xfId="0" applyFont="1" applyFill="1" applyAlignment="1">
      <alignment horizontal="left" vertical="center" wrapText="1"/>
    </xf>
    <xf numFmtId="4" fontId="0" fillId="0" borderId="0" xfId="0" applyNumberFormat="1" applyProtection="1">
      <protection locked="0"/>
    </xf>
    <xf numFmtId="164" fontId="23" fillId="0" borderId="74" xfId="9" applyFont="1" applyFill="1" applyBorder="1" applyAlignment="1" applyProtection="1">
      <alignment wrapText="1"/>
    </xf>
    <xf numFmtId="14" fontId="0" fillId="0" borderId="0" xfId="0" applyNumberFormat="1" applyProtection="1">
      <protection locked="0"/>
    </xf>
    <xf numFmtId="0" fontId="0" fillId="0" borderId="113" xfId="0" applyBorder="1" applyProtection="1">
      <protection locked="0"/>
    </xf>
    <xf numFmtId="0" fontId="0" fillId="0" borderId="0" xfId="0" applyAlignment="1" applyProtection="1">
      <alignment horizontal="right"/>
      <protection locked="0"/>
    </xf>
    <xf numFmtId="0" fontId="5" fillId="0" borderId="0" xfId="0" applyFont="1" applyAlignment="1" applyProtection="1">
      <alignment horizontal="center"/>
      <protection locked="0"/>
    </xf>
    <xf numFmtId="0" fontId="0" fillId="0" borderId="19" xfId="0" applyBorder="1" applyProtection="1">
      <protection locked="0"/>
    </xf>
    <xf numFmtId="0" fontId="0" fillId="0" borderId="39" xfId="0" applyBorder="1" applyProtection="1">
      <protection locked="0"/>
    </xf>
    <xf numFmtId="0" fontId="0" fillId="0" borderId="6" xfId="0" applyBorder="1" applyProtection="1">
      <protection locked="0"/>
    </xf>
    <xf numFmtId="167" fontId="0" fillId="0" borderId="0" xfId="0" applyNumberFormat="1" applyProtection="1">
      <protection locked="0"/>
    </xf>
    <xf numFmtId="20" fontId="0" fillId="0" borderId="0" xfId="0" applyNumberFormat="1" applyProtection="1">
      <protection locked="0"/>
    </xf>
    <xf numFmtId="165" fontId="0" fillId="0" borderId="5" xfId="0" applyNumberFormat="1" applyBorder="1" applyProtection="1">
      <protection locked="0"/>
    </xf>
    <xf numFmtId="1" fontId="0" fillId="0" borderId="5" xfId="0" applyNumberFormat="1" applyBorder="1" applyProtection="1">
      <protection locked="0"/>
    </xf>
    <xf numFmtId="166" fontId="0" fillId="0" borderId="0" xfId="0" applyNumberFormat="1" applyProtection="1">
      <protection locked="0"/>
    </xf>
    <xf numFmtId="0" fontId="0" fillId="0" borderId="0" xfId="0" applyAlignment="1" applyProtection="1">
      <alignment horizontal="left"/>
      <protection locked="0"/>
    </xf>
    <xf numFmtId="165" fontId="0" fillId="0" borderId="0" xfId="0" applyNumberFormat="1" applyProtection="1">
      <protection locked="0"/>
    </xf>
    <xf numFmtId="1" fontId="0" fillId="0" borderId="0" xfId="0" applyNumberFormat="1" applyProtection="1">
      <protection locked="0"/>
    </xf>
    <xf numFmtId="0" fontId="1" fillId="0" borderId="0" xfId="0" applyFont="1" applyAlignment="1">
      <alignment horizontal="center" wrapText="1"/>
    </xf>
    <xf numFmtId="2" fontId="1" fillId="0" borderId="0" xfId="0" applyNumberFormat="1" applyFont="1" applyAlignment="1" applyProtection="1">
      <alignment horizontal="center" wrapText="1"/>
      <protection locked="0"/>
    </xf>
    <xf numFmtId="169" fontId="0" fillId="0" borderId="5" xfId="0" applyNumberFormat="1" applyBorder="1" applyAlignment="1" applyProtection="1">
      <alignment horizontal="center"/>
      <protection locked="0"/>
    </xf>
    <xf numFmtId="1" fontId="0" fillId="0" borderId="5" xfId="0" applyNumberFormat="1" applyBorder="1" applyAlignment="1" applyProtection="1">
      <alignment horizontal="center"/>
      <protection locked="0"/>
    </xf>
    <xf numFmtId="4" fontId="0" fillId="0" borderId="0" xfId="0" applyNumberFormat="1"/>
    <xf numFmtId="164" fontId="0" fillId="0" borderId="97" xfId="9" applyFont="1" applyFill="1" applyBorder="1" applyProtection="1">
      <protection locked="0"/>
    </xf>
    <xf numFmtId="168" fontId="0" fillId="0" borderId="0" xfId="0" applyNumberFormat="1" applyProtection="1">
      <protection locked="0"/>
    </xf>
    <xf numFmtId="4" fontId="1" fillId="0" borderId="0" xfId="0" applyNumberFormat="1" applyFont="1" applyProtection="1">
      <protection locked="0"/>
    </xf>
    <xf numFmtId="4" fontId="1" fillId="0" borderId="0" xfId="0" applyNumberFormat="1" applyFont="1"/>
    <xf numFmtId="4" fontId="0" fillId="0" borderId="97" xfId="0" applyNumberFormat="1" applyBorder="1" applyProtection="1">
      <protection locked="0"/>
    </xf>
    <xf numFmtId="0" fontId="0" fillId="0" borderId="5" xfId="0" applyBorder="1" applyProtection="1">
      <protection locked="0"/>
    </xf>
    <xf numFmtId="14" fontId="0" fillId="0" borderId="5" xfId="0" applyNumberFormat="1" applyBorder="1" applyProtection="1">
      <protection locked="0"/>
    </xf>
    <xf numFmtId="0" fontId="38" fillId="0" borderId="0" xfId="0" applyFont="1" applyAlignment="1">
      <alignment horizontal="center" vertical="center"/>
    </xf>
    <xf numFmtId="0" fontId="38" fillId="0" borderId="0" xfId="0" applyFont="1" applyAlignment="1">
      <alignment horizontal="left" vertical="center"/>
    </xf>
    <xf numFmtId="0" fontId="1" fillId="2" borderId="0" xfId="0" applyFont="1" applyFill="1"/>
    <xf numFmtId="0" fontId="1" fillId="2" borderId="0" xfId="0" applyFont="1" applyFill="1" applyAlignment="1">
      <alignment horizontal="left"/>
    </xf>
    <xf numFmtId="0" fontId="104" fillId="2" borderId="0" xfId="0" applyFont="1" applyFill="1"/>
    <xf numFmtId="14" fontId="0" fillId="2" borderId="5" xfId="0" applyNumberFormat="1" applyFill="1" applyBorder="1" applyProtection="1">
      <protection locked="0"/>
    </xf>
    <xf numFmtId="0" fontId="27" fillId="0" borderId="8" xfId="0" applyFont="1" applyBorder="1" applyAlignment="1">
      <alignment horizontal="center"/>
    </xf>
    <xf numFmtId="0" fontId="27" fillId="0" borderId="9" xfId="0" applyFont="1" applyBorder="1" applyAlignment="1">
      <alignment horizontal="center"/>
    </xf>
    <xf numFmtId="0" fontId="108" fillId="8" borderId="0" xfId="0" applyFont="1" applyFill="1" applyAlignment="1">
      <alignment vertical="center"/>
    </xf>
    <xf numFmtId="0" fontId="110" fillId="8" borderId="0" xfId="5" applyFont="1" applyFill="1" applyAlignment="1">
      <alignment vertical="center"/>
    </xf>
    <xf numFmtId="0" fontId="44" fillId="0" borderId="14" xfId="0" applyFont="1" applyBorder="1" applyAlignment="1">
      <alignment vertical="center"/>
    </xf>
    <xf numFmtId="0" fontId="25" fillId="0" borderId="39" xfId="5" applyFont="1" applyBorder="1" applyAlignment="1" applyProtection="1">
      <alignment vertical="center"/>
      <protection hidden="1"/>
    </xf>
    <xf numFmtId="0" fontId="40" fillId="11" borderId="0" xfId="0" applyFont="1" applyFill="1" applyAlignment="1">
      <alignment horizontal="center" vertical="center"/>
    </xf>
    <xf numFmtId="0" fontId="44" fillId="0" borderId="114" xfId="0" quotePrefix="1" applyFont="1" applyBorder="1" applyAlignment="1">
      <alignment vertical="center"/>
    </xf>
    <xf numFmtId="0" fontId="38" fillId="0" borderId="39" xfId="3" applyFont="1" applyBorder="1" applyAlignment="1" applyProtection="1">
      <alignment horizontal="left" vertical="center"/>
      <protection hidden="1"/>
    </xf>
    <xf numFmtId="0" fontId="108" fillId="0" borderId="19" xfId="5" applyFont="1" applyBorder="1" applyAlignment="1">
      <alignment vertical="center"/>
    </xf>
    <xf numFmtId="0" fontId="108" fillId="0" borderId="39" xfId="5" applyFont="1" applyBorder="1" applyAlignment="1">
      <alignment vertical="center"/>
    </xf>
    <xf numFmtId="0" fontId="26" fillId="0" borderId="6" xfId="0" quotePrefix="1" applyFont="1" applyBorder="1" applyAlignment="1">
      <alignment vertical="center"/>
    </xf>
    <xf numFmtId="0" fontId="40" fillId="11" borderId="21" xfId="0" applyFont="1" applyFill="1" applyBorder="1" applyAlignment="1">
      <alignment horizontal="center" vertical="center"/>
    </xf>
    <xf numFmtId="0" fontId="120" fillId="0" borderId="39" xfId="0" quotePrefix="1" applyFont="1" applyBorder="1" applyAlignment="1">
      <alignment vertical="center"/>
    </xf>
    <xf numFmtId="0" fontId="120" fillId="0" borderId="0" xfId="0" applyFont="1" applyAlignment="1">
      <alignment vertical="center"/>
    </xf>
    <xf numFmtId="0" fontId="124" fillId="0" borderId="0" xfId="0" applyFont="1" applyAlignment="1">
      <alignment horizontal="left" vertical="center" readingOrder="1"/>
    </xf>
    <xf numFmtId="0" fontId="124" fillId="0" borderId="0" xfId="0" applyFont="1" applyAlignment="1">
      <alignment vertical="center"/>
    </xf>
    <xf numFmtId="14" fontId="0" fillId="15" borderId="5" xfId="0" applyNumberFormat="1" applyFill="1" applyBorder="1" applyProtection="1">
      <protection locked="0"/>
    </xf>
    <xf numFmtId="14" fontId="0" fillId="16" borderId="5" xfId="0" applyNumberFormat="1" applyFill="1" applyBorder="1" applyProtection="1">
      <protection locked="0"/>
    </xf>
    <xf numFmtId="0" fontId="32" fillId="0" borderId="8" xfId="0" applyFont="1" applyBorder="1" applyAlignment="1">
      <alignment horizontal="center"/>
    </xf>
    <xf numFmtId="0" fontId="32" fillId="0" borderId="9" xfId="0" applyFont="1" applyBorder="1" applyAlignment="1">
      <alignment horizontal="center"/>
    </xf>
    <xf numFmtId="0" fontId="32" fillId="0" borderId="10" xfId="0" applyFont="1" applyBorder="1" applyAlignment="1">
      <alignment horizontal="center"/>
    </xf>
    <xf numFmtId="49" fontId="23" fillId="4" borderId="51" xfId="0" applyNumberFormat="1" applyFont="1" applyFill="1" applyBorder="1" applyAlignment="1" applyProtection="1">
      <alignment horizontal="left"/>
      <protection locked="0"/>
    </xf>
    <xf numFmtId="49" fontId="23" fillId="4" borderId="5" xfId="0" applyNumberFormat="1" applyFont="1" applyFill="1" applyBorder="1" applyAlignment="1" applyProtection="1">
      <alignment horizontal="left"/>
      <protection locked="0"/>
    </xf>
    <xf numFmtId="0" fontId="3" fillId="4" borderId="5" xfId="0" applyFont="1" applyFill="1" applyBorder="1" applyAlignment="1" applyProtection="1">
      <alignment horizontal="center"/>
      <protection locked="0"/>
    </xf>
    <xf numFmtId="0" fontId="1" fillId="0" borderId="0" xfId="0" applyFont="1" applyAlignment="1">
      <alignment horizontal="right" wrapText="1"/>
    </xf>
    <xf numFmtId="0" fontId="28" fillId="0" borderId="50" xfId="0" applyFont="1" applyBorder="1" applyAlignment="1">
      <alignment horizontal="right" vertical="center" wrapText="1"/>
    </xf>
    <xf numFmtId="0" fontId="28" fillId="0" borderId="84" xfId="0" applyFont="1" applyBorder="1" applyAlignment="1">
      <alignment horizontal="right" vertical="center" wrapText="1"/>
    </xf>
    <xf numFmtId="0" fontId="28" fillId="0" borderId="85" xfId="0" applyFont="1" applyBorder="1" applyAlignment="1">
      <alignment horizontal="right" vertical="center" wrapText="1"/>
    </xf>
    <xf numFmtId="0" fontId="28" fillId="0" borderId="51" xfId="0" applyFont="1" applyBorder="1" applyAlignment="1">
      <alignment horizontal="center" vertical="center" wrapText="1"/>
    </xf>
    <xf numFmtId="0" fontId="28" fillId="0" borderId="5" xfId="0" applyFont="1" applyBorder="1" applyAlignment="1">
      <alignment horizontal="center" vertical="center" wrapText="1"/>
    </xf>
    <xf numFmtId="0" fontId="93" fillId="0" borderId="115" xfId="0" applyFont="1" applyBorder="1" applyAlignment="1">
      <alignment horizontal="left" vertical="center" wrapText="1"/>
    </xf>
    <xf numFmtId="0" fontId="103" fillId="0" borderId="115" xfId="0" applyFont="1" applyBorder="1" applyAlignment="1">
      <alignment horizontal="left" vertical="center" wrapText="1"/>
    </xf>
    <xf numFmtId="0" fontId="103" fillId="0" borderId="116" xfId="0" applyFont="1" applyBorder="1" applyAlignment="1">
      <alignment horizontal="left" vertical="center" wrapText="1"/>
    </xf>
    <xf numFmtId="0" fontId="30" fillId="0" borderId="0" xfId="0" applyFont="1" applyAlignment="1" applyProtection="1">
      <alignment horizontal="right" wrapText="1"/>
      <protection locked="0"/>
    </xf>
    <xf numFmtId="49" fontId="23" fillId="4" borderId="117" xfId="0" applyNumberFormat="1" applyFont="1" applyFill="1" applyBorder="1" applyAlignment="1" applyProtection="1">
      <alignment horizontal="left"/>
      <protection locked="0"/>
    </xf>
    <xf numFmtId="49" fontId="23" fillId="4" borderId="9" xfId="0" applyNumberFormat="1" applyFont="1" applyFill="1" applyBorder="1" applyAlignment="1" applyProtection="1">
      <alignment horizontal="left"/>
      <protection locked="0"/>
    </xf>
    <xf numFmtId="49" fontId="23" fillId="4" borderId="10" xfId="0" applyNumberFormat="1" applyFont="1" applyFill="1" applyBorder="1" applyAlignment="1" applyProtection="1">
      <alignment horizontal="left"/>
      <protection locked="0"/>
    </xf>
    <xf numFmtId="0" fontId="53" fillId="0" borderId="28" xfId="0" applyFont="1" applyBorder="1" applyAlignment="1">
      <alignment horizontal="center" vertical="center" wrapText="1"/>
    </xf>
    <xf numFmtId="0" fontId="53" fillId="0" borderId="118" xfId="0" applyFont="1" applyBorder="1" applyAlignment="1">
      <alignment horizontal="center" vertical="center" wrapText="1"/>
    </xf>
    <xf numFmtId="0" fontId="28" fillId="4" borderId="21" xfId="0" applyFont="1" applyFill="1" applyBorder="1" applyAlignment="1" applyProtection="1">
      <alignment horizontal="left" vertical="top" wrapText="1"/>
      <protection locked="0"/>
    </xf>
    <xf numFmtId="49" fontId="23" fillId="4" borderId="119" xfId="0" applyNumberFormat="1" applyFont="1" applyFill="1" applyBorder="1" applyAlignment="1" applyProtection="1">
      <alignment horizontal="left"/>
      <protection locked="0"/>
    </xf>
    <xf numFmtId="49" fontId="23" fillId="4" borderId="88" xfId="0" applyNumberFormat="1" applyFont="1" applyFill="1" applyBorder="1" applyAlignment="1" applyProtection="1">
      <alignment horizontal="left"/>
      <protection locked="0"/>
    </xf>
    <xf numFmtId="49" fontId="23" fillId="4" borderId="83" xfId="0" applyNumberFormat="1" applyFont="1" applyFill="1" applyBorder="1" applyAlignment="1" applyProtection="1">
      <alignment horizontal="left"/>
      <protection locked="0"/>
    </xf>
    <xf numFmtId="0" fontId="38" fillId="0" borderId="120" xfId="0" applyFont="1" applyBorder="1" applyAlignment="1">
      <alignment horizontal="center" vertical="center" wrapText="1"/>
    </xf>
    <xf numFmtId="0" fontId="38" fillId="0" borderId="37" xfId="0" applyFont="1" applyBorder="1" applyAlignment="1">
      <alignment horizontal="center" vertical="center" wrapText="1"/>
    </xf>
    <xf numFmtId="0" fontId="38" fillId="0" borderId="94" xfId="0" applyFont="1" applyBorder="1" applyAlignment="1">
      <alignment horizontal="center" vertical="center" wrapText="1"/>
    </xf>
    <xf numFmtId="49" fontId="23" fillId="0" borderId="121" xfId="0" applyNumberFormat="1" applyFont="1" applyBorder="1" applyAlignment="1">
      <alignment horizontal="left"/>
    </xf>
    <xf numFmtId="49" fontId="23" fillId="0" borderId="83" xfId="0" applyNumberFormat="1" applyFont="1" applyBorder="1" applyAlignment="1">
      <alignment horizontal="left"/>
    </xf>
    <xf numFmtId="0" fontId="32" fillId="0" borderId="119" xfId="0" applyFont="1" applyBorder="1" applyAlignment="1">
      <alignment horizontal="center" wrapText="1"/>
    </xf>
    <xf numFmtId="0" fontId="32" fillId="0" borderId="88" xfId="0" applyFont="1" applyBorder="1" applyAlignment="1">
      <alignment horizontal="center" wrapText="1"/>
    </xf>
    <xf numFmtId="0" fontId="32" fillId="0" borderId="81" xfId="0" applyFont="1" applyBorder="1" applyAlignment="1">
      <alignment horizontal="center" wrapText="1"/>
    </xf>
    <xf numFmtId="0" fontId="32" fillId="0" borderId="38" xfId="0" applyFont="1" applyBorder="1" applyAlignment="1">
      <alignment horizontal="center" wrapText="1"/>
    </xf>
    <xf numFmtId="0" fontId="32" fillId="0" borderId="0" xfId="0" applyFont="1" applyAlignment="1">
      <alignment horizontal="center" wrapText="1"/>
    </xf>
    <xf numFmtId="0" fontId="32" fillId="0" borderId="97" xfId="0" applyFont="1" applyBorder="1" applyAlignment="1">
      <alignment horizontal="center" wrapText="1"/>
    </xf>
    <xf numFmtId="0" fontId="32" fillId="0" borderId="21" xfId="0" applyFont="1" applyBorder="1" applyAlignment="1">
      <alignment horizontal="center" wrapText="1"/>
    </xf>
    <xf numFmtId="0" fontId="32" fillId="0" borderId="110" xfId="0" applyFont="1" applyBorder="1" applyAlignment="1">
      <alignment horizontal="center" wrapText="1"/>
    </xf>
    <xf numFmtId="4" fontId="23" fillId="0" borderId="9" xfId="0" applyNumberFormat="1" applyFont="1" applyBorder="1" applyAlignment="1">
      <alignment horizontal="left"/>
    </xf>
    <xf numFmtId="0" fontId="31" fillId="0" borderId="104" xfId="0" applyFont="1" applyBorder="1" applyAlignment="1">
      <alignment horizontal="right"/>
    </xf>
    <xf numFmtId="0" fontId="31" fillId="0" borderId="90" xfId="0" applyFont="1" applyBorder="1" applyAlignment="1">
      <alignment horizontal="right"/>
    </xf>
    <xf numFmtId="0" fontId="31" fillId="0" borderId="4" xfId="0" applyFont="1" applyBorder="1" applyAlignment="1">
      <alignment horizontal="right"/>
    </xf>
    <xf numFmtId="0" fontId="38" fillId="0" borderId="27" xfId="0" applyFont="1" applyBorder="1" applyAlignment="1">
      <alignment vertical="center" wrapText="1"/>
    </xf>
    <xf numFmtId="0" fontId="38" fillId="0" borderId="28" xfId="0" applyFont="1" applyBorder="1" applyAlignment="1">
      <alignment vertical="center" wrapText="1"/>
    </xf>
    <xf numFmtId="49" fontId="23" fillId="0" borderId="8" xfId="0" applyNumberFormat="1" applyFont="1" applyBorder="1" applyAlignment="1">
      <alignment horizontal="left"/>
    </xf>
    <xf numFmtId="49" fontId="23" fillId="0" borderId="10" xfId="0" applyNumberFormat="1" applyFont="1" applyBorder="1" applyAlignment="1">
      <alignment horizontal="left"/>
    </xf>
    <xf numFmtId="0" fontId="38" fillId="0" borderId="122" xfId="0" applyFont="1" applyBorder="1" applyAlignment="1">
      <alignment horizontal="center" vertical="center" wrapText="1"/>
    </xf>
    <xf numFmtId="4" fontId="23" fillId="0" borderId="88" xfId="0" applyNumberFormat="1" applyFont="1" applyBorder="1" applyAlignment="1">
      <alignment horizontal="left"/>
    </xf>
    <xf numFmtId="49" fontId="23" fillId="0" borderId="0" xfId="0" applyNumberFormat="1" applyFont="1" applyAlignment="1" applyProtection="1">
      <alignment horizontal="left"/>
      <protection locked="0"/>
    </xf>
    <xf numFmtId="0" fontId="0" fillId="4" borderId="5" xfId="0" applyFill="1" applyBorder="1" applyAlignment="1" applyProtection="1">
      <alignment horizontal="center"/>
      <protection locked="0"/>
    </xf>
    <xf numFmtId="0" fontId="3" fillId="4" borderId="121" xfId="0" applyFont="1" applyFill="1" applyBorder="1" applyAlignment="1" applyProtection="1">
      <alignment horizontal="center"/>
      <protection locked="0"/>
    </xf>
    <xf numFmtId="0" fontId="3" fillId="4" borderId="83" xfId="0" applyFont="1" applyFill="1" applyBorder="1" applyAlignment="1" applyProtection="1">
      <alignment horizontal="center"/>
      <protection locked="0"/>
    </xf>
    <xf numFmtId="0" fontId="28" fillId="0" borderId="51" xfId="0" applyFont="1" applyBorder="1" applyAlignment="1">
      <alignment horizontal="left" vertical="center" wrapText="1"/>
    </xf>
    <xf numFmtId="0" fontId="28" fillId="0" borderId="5" xfId="0" applyFont="1" applyBorder="1" applyAlignment="1">
      <alignment horizontal="left" vertical="center" wrapText="1"/>
    </xf>
    <xf numFmtId="0" fontId="28" fillId="0" borderId="86" xfId="0" applyFont="1" applyBorder="1" applyAlignment="1">
      <alignment horizontal="left" vertical="center" wrapText="1"/>
    </xf>
    <xf numFmtId="0" fontId="32" fillId="0" borderId="100" xfId="0" applyFont="1" applyBorder="1" applyAlignment="1">
      <alignment horizontal="left" vertical="center" wrapText="1"/>
    </xf>
    <xf numFmtId="0" fontId="32" fillId="0" borderId="4" xfId="0" applyFont="1" applyBorder="1" applyAlignment="1">
      <alignment horizontal="left" vertical="center" wrapText="1"/>
    </xf>
    <xf numFmtId="0" fontId="32" fillId="0" borderId="98" xfId="0" applyFont="1" applyBorder="1" applyAlignment="1">
      <alignment horizontal="left" vertical="center" wrapText="1"/>
    </xf>
    <xf numFmtId="171" fontId="1" fillId="0" borderId="102" xfId="0" applyNumberFormat="1" applyFont="1" applyBorder="1" applyAlignment="1" applyProtection="1">
      <alignment horizontal="center"/>
      <protection locked="0"/>
    </xf>
    <xf numFmtId="171" fontId="1" fillId="0" borderId="87" xfId="0" applyNumberFormat="1" applyFont="1" applyBorder="1" applyAlignment="1" applyProtection="1">
      <alignment horizontal="center"/>
      <protection locked="0"/>
    </xf>
    <xf numFmtId="0" fontId="2" fillId="0" borderId="119" xfId="0" applyFont="1" applyBorder="1" applyAlignment="1">
      <alignment horizontal="center"/>
    </xf>
    <xf numFmtId="0" fontId="2" fillId="0" borderId="81" xfId="0" applyFont="1" applyBorder="1" applyAlignment="1">
      <alignment horizontal="center"/>
    </xf>
    <xf numFmtId="0" fontId="5" fillId="0" borderId="119" xfId="0" applyFont="1" applyBorder="1" applyAlignment="1">
      <alignment horizontal="center"/>
    </xf>
    <xf numFmtId="0" fontId="2" fillId="0" borderId="83" xfId="0" applyFont="1" applyBorder="1" applyAlignment="1">
      <alignment horizontal="center"/>
    </xf>
    <xf numFmtId="0" fontId="2" fillId="0" borderId="88" xfId="0" applyFont="1" applyBorder="1" applyAlignment="1">
      <alignment horizontal="center"/>
    </xf>
    <xf numFmtId="0" fontId="3" fillId="4" borderId="7" xfId="0" applyFont="1" applyFill="1" applyBorder="1" applyAlignment="1" applyProtection="1">
      <alignment horizontal="center"/>
      <protection locked="0"/>
    </xf>
    <xf numFmtId="0" fontId="40" fillId="0" borderId="0" xfId="0" applyFont="1" applyAlignment="1">
      <alignment horizontal="left" vertical="center" wrapText="1"/>
    </xf>
    <xf numFmtId="0" fontId="40" fillId="0" borderId="0" xfId="0" applyFont="1" applyAlignment="1">
      <alignment horizontal="left" vertical="center"/>
    </xf>
    <xf numFmtId="0" fontId="31" fillId="0" borderId="100" xfId="0" applyFont="1" applyBorder="1" applyAlignment="1">
      <alignment horizontal="center" vertical="center" wrapText="1"/>
    </xf>
    <xf numFmtId="0" fontId="31" fillId="0" borderId="4" xfId="0" applyFont="1" applyBorder="1" applyAlignment="1">
      <alignment horizontal="center" vertical="center" wrapText="1"/>
    </xf>
    <xf numFmtId="0" fontId="98" fillId="0" borderId="102" xfId="0" applyFont="1" applyBorder="1" applyAlignment="1">
      <alignment horizontal="center" vertical="center" wrapText="1"/>
    </xf>
    <xf numFmtId="0" fontId="98" fillId="0" borderId="87" xfId="0" applyFont="1" applyBorder="1" applyAlignment="1">
      <alignment horizontal="center" vertical="center" wrapText="1"/>
    </xf>
    <xf numFmtId="0" fontId="27" fillId="0" borderId="102" xfId="0" applyFont="1" applyBorder="1" applyAlignment="1">
      <alignment horizontal="center" vertical="center" wrapText="1"/>
    </xf>
    <xf numFmtId="0" fontId="27" fillId="0" borderId="87" xfId="0" applyFont="1" applyBorder="1" applyAlignment="1">
      <alignment horizontal="center" vertical="center" wrapText="1"/>
    </xf>
    <xf numFmtId="0" fontId="29" fillId="0" borderId="45" xfId="0" applyFont="1" applyBorder="1" applyAlignment="1">
      <alignment horizontal="center" vertical="center" wrapText="1"/>
    </xf>
    <xf numFmtId="0" fontId="27" fillId="0" borderId="114" xfId="0" applyFont="1" applyBorder="1" applyAlignment="1">
      <alignment horizontal="center" vertical="center" wrapText="1"/>
    </xf>
    <xf numFmtId="0" fontId="18" fillId="0" borderId="0" xfId="0" applyFont="1" applyAlignment="1">
      <alignment horizontal="center" wrapText="1"/>
    </xf>
    <xf numFmtId="0" fontId="38" fillId="0" borderId="0" xfId="0" applyFont="1" applyAlignment="1" applyProtection="1">
      <alignment horizontal="right"/>
      <protection locked="0"/>
    </xf>
    <xf numFmtId="0" fontId="17" fillId="0" borderId="0" xfId="0" applyFont="1" applyAlignment="1">
      <alignment horizontal="left" wrapText="1"/>
    </xf>
    <xf numFmtId="0" fontId="2" fillId="0" borderId="0" xfId="0" applyFont="1" applyAlignment="1">
      <alignment horizontal="left" wrapText="1"/>
    </xf>
    <xf numFmtId="0" fontId="2" fillId="0" borderId="4" xfId="0" quotePrefix="1" applyFont="1" applyBorder="1" applyAlignment="1">
      <alignment horizontal="left"/>
    </xf>
    <xf numFmtId="0" fontId="2" fillId="0" borderId="4" xfId="0" applyFont="1" applyBorder="1" applyAlignment="1">
      <alignment horizontal="left"/>
    </xf>
    <xf numFmtId="0" fontId="2" fillId="0" borderId="0" xfId="0" applyFont="1" applyAlignment="1">
      <alignment horizontal="center"/>
    </xf>
    <xf numFmtId="0" fontId="16" fillId="4" borderId="5" xfId="0" applyFont="1" applyFill="1" applyBorder="1" applyAlignment="1" applyProtection="1">
      <alignment horizontal="center"/>
      <protection locked="0"/>
    </xf>
    <xf numFmtId="0" fontId="1" fillId="0" borderId="0" xfId="0" applyFont="1" applyAlignment="1">
      <alignment horizontal="center" wrapText="1"/>
    </xf>
    <xf numFmtId="0" fontId="38" fillId="0" borderId="27" xfId="0" applyFont="1" applyBorder="1" applyAlignment="1">
      <alignment horizontal="left" vertical="center"/>
    </xf>
    <xf numFmtId="0" fontId="38" fillId="0" borderId="28" xfId="0" applyFont="1" applyBorder="1" applyAlignment="1">
      <alignment horizontal="left" vertical="center"/>
    </xf>
    <xf numFmtId="0" fontId="38" fillId="0" borderId="29" xfId="0" applyFont="1" applyBorder="1" applyAlignment="1">
      <alignment horizontal="left" vertical="center"/>
    </xf>
    <xf numFmtId="49" fontId="23" fillId="4" borderId="123" xfId="0" applyNumberFormat="1" applyFont="1" applyFill="1" applyBorder="1" applyAlignment="1" applyProtection="1">
      <alignment horizontal="left"/>
      <protection locked="0"/>
    </xf>
    <xf numFmtId="49" fontId="23" fillId="4" borderId="90" xfId="0" applyNumberFormat="1" applyFont="1" applyFill="1" applyBorder="1" applyAlignment="1" applyProtection="1">
      <alignment horizontal="left"/>
      <protection locked="0"/>
    </xf>
    <xf numFmtId="49" fontId="23" fillId="4" borderId="89" xfId="0" applyNumberFormat="1" applyFont="1" applyFill="1" applyBorder="1" applyAlignment="1" applyProtection="1">
      <alignment horizontal="left"/>
      <protection locked="0"/>
    </xf>
    <xf numFmtId="49" fontId="23" fillId="4" borderId="8" xfId="0" applyNumberFormat="1" applyFont="1" applyFill="1" applyBorder="1" applyAlignment="1" applyProtection="1">
      <alignment horizontal="left"/>
      <protection locked="0"/>
    </xf>
    <xf numFmtId="49" fontId="23" fillId="4" borderId="82" xfId="0" applyNumberFormat="1" applyFont="1" applyFill="1" applyBorder="1" applyAlignment="1" applyProtection="1">
      <alignment horizontal="left"/>
      <protection locked="0"/>
    </xf>
    <xf numFmtId="49" fontId="23" fillId="4" borderId="121" xfId="0" applyNumberFormat="1" applyFont="1" applyFill="1" applyBorder="1" applyAlignment="1" applyProtection="1">
      <alignment horizontal="left"/>
      <protection locked="0"/>
    </xf>
    <xf numFmtId="49" fontId="23" fillId="4" borderId="81" xfId="0" applyNumberFormat="1" applyFont="1" applyFill="1" applyBorder="1" applyAlignment="1" applyProtection="1">
      <alignment horizontal="left"/>
      <protection locked="0"/>
    </xf>
    <xf numFmtId="49" fontId="23" fillId="0" borderId="7" xfId="0" applyNumberFormat="1" applyFont="1" applyBorder="1" applyAlignment="1">
      <alignment horizontal="left"/>
    </xf>
    <xf numFmtId="0" fontId="38" fillId="0" borderId="8" xfId="0" applyFont="1" applyBorder="1" applyAlignment="1">
      <alignment horizontal="center"/>
    </xf>
    <xf numFmtId="0" fontId="38" fillId="0" borderId="9" xfId="0" applyFont="1" applyBorder="1" applyAlignment="1">
      <alignment horizontal="center"/>
    </xf>
    <xf numFmtId="0" fontId="38" fillId="0" borderId="10" xfId="0" applyFont="1" applyBorder="1" applyAlignment="1">
      <alignment horizontal="center"/>
    </xf>
    <xf numFmtId="4" fontId="23" fillId="0" borderId="5" xfId="0" applyNumberFormat="1" applyFont="1" applyBorder="1" applyAlignment="1">
      <alignment horizontal="center"/>
    </xf>
    <xf numFmtId="4" fontId="23" fillId="0" borderId="86" xfId="0" applyNumberFormat="1" applyFont="1" applyBorder="1" applyAlignment="1">
      <alignment horizontal="center"/>
    </xf>
    <xf numFmtId="49" fontId="23" fillId="0" borderId="5" xfId="0" applyNumberFormat="1" applyFont="1" applyBorder="1" applyAlignment="1">
      <alignment horizontal="left"/>
    </xf>
    <xf numFmtId="49" fontId="23" fillId="4" borderId="52" xfId="0" applyNumberFormat="1" applyFont="1" applyFill="1" applyBorder="1" applyAlignment="1" applyProtection="1">
      <alignment horizontal="left"/>
      <protection locked="0"/>
    </xf>
    <xf numFmtId="49" fontId="23" fillId="4" borderId="7" xfId="0" applyNumberFormat="1" applyFont="1" applyFill="1" applyBorder="1" applyAlignment="1" applyProtection="1">
      <alignment horizontal="left"/>
      <protection locked="0"/>
    </xf>
    <xf numFmtId="49" fontId="23" fillId="0" borderId="8" xfId="0" applyNumberFormat="1" applyFont="1" applyBorder="1" applyAlignment="1" applyProtection="1">
      <alignment horizontal="left"/>
      <protection locked="0"/>
    </xf>
    <xf numFmtId="49" fontId="23" fillId="0" borderId="9" xfId="0" applyNumberFormat="1" applyFont="1" applyBorder="1" applyAlignment="1" applyProtection="1">
      <alignment horizontal="left"/>
      <protection locked="0"/>
    </xf>
    <xf numFmtId="49" fontId="23" fillId="0" borderId="10" xfId="0" applyNumberFormat="1" applyFont="1" applyBorder="1" applyAlignment="1" applyProtection="1">
      <alignment horizontal="left"/>
      <protection locked="0"/>
    </xf>
    <xf numFmtId="0" fontId="38" fillId="0" borderId="4" xfId="0" applyFont="1" applyBorder="1" applyAlignment="1">
      <alignment horizontal="left" vertical="center"/>
    </xf>
    <xf numFmtId="0" fontId="38" fillId="0" borderId="13" xfId="0" applyFont="1" applyBorder="1" applyAlignment="1">
      <alignment horizontal="left" vertical="center"/>
    </xf>
    <xf numFmtId="0" fontId="38" fillId="0" borderId="124" xfId="0" applyFont="1" applyBorder="1" applyAlignment="1">
      <alignment horizontal="left" vertical="center"/>
    </xf>
    <xf numFmtId="0" fontId="38" fillId="0" borderId="98" xfId="0" applyFont="1" applyBorder="1" applyAlignment="1">
      <alignment horizontal="left" vertical="center"/>
    </xf>
    <xf numFmtId="4" fontId="23" fillId="0" borderId="8" xfId="0" applyNumberFormat="1" applyFont="1" applyBorder="1" applyAlignment="1">
      <alignment horizontal="left"/>
    </xf>
    <xf numFmtId="0" fontId="0" fillId="0" borderId="82" xfId="0" applyBorder="1"/>
    <xf numFmtId="4" fontId="23" fillId="0" borderId="7" xfId="0" applyNumberFormat="1" applyFont="1" applyBorder="1" applyAlignment="1">
      <alignment horizontal="center"/>
    </xf>
    <xf numFmtId="4" fontId="23" fillId="0" borderId="125" xfId="0" applyNumberFormat="1" applyFont="1" applyBorder="1" applyAlignment="1">
      <alignment horizontal="center"/>
    </xf>
    <xf numFmtId="0" fontId="65" fillId="8" borderId="0" xfId="8" applyFont="1" applyFill="1" applyBorder="1" applyAlignment="1">
      <alignment vertical="center"/>
    </xf>
    <xf numFmtId="0" fontId="85" fillId="8" borderId="0" xfId="5" applyFont="1" applyFill="1" applyAlignment="1">
      <alignment vertical="center"/>
    </xf>
    <xf numFmtId="0" fontId="77" fillId="11" borderId="0" xfId="7" applyFont="1" applyFill="1" applyBorder="1" applyAlignment="1">
      <alignment horizontal="center" vertical="center"/>
    </xf>
    <xf numFmtId="0" fontId="110" fillId="8" borderId="0" xfId="8" applyFont="1" applyFill="1" applyBorder="1" applyAlignment="1">
      <alignment vertical="center"/>
    </xf>
    <xf numFmtId="0" fontId="106" fillId="8" borderId="0" xfId="8" applyFont="1" applyFill="1" applyBorder="1" applyAlignment="1">
      <alignment vertical="center"/>
    </xf>
    <xf numFmtId="0" fontId="42" fillId="3" borderId="0" xfId="5" applyFont="1" applyFill="1" applyAlignment="1">
      <alignment horizontal="center" vertical="center"/>
    </xf>
    <xf numFmtId="0" fontId="23" fillId="8" borderId="0" xfId="5" applyFont="1" applyFill="1" applyAlignment="1">
      <alignment horizontal="left" vertical="center"/>
    </xf>
    <xf numFmtId="0" fontId="39" fillId="8" borderId="0" xfId="5" applyFont="1" applyFill="1" applyAlignment="1">
      <alignment horizontal="center" vertical="center"/>
    </xf>
    <xf numFmtId="0" fontId="39" fillId="8" borderId="0" xfId="5" applyFont="1" applyFill="1" applyAlignment="1">
      <alignment horizontal="left" vertical="center"/>
    </xf>
    <xf numFmtId="0" fontId="66" fillId="8" borderId="126" xfId="5" applyFont="1" applyFill="1" applyBorder="1" applyAlignment="1">
      <alignment horizontal="center" vertical="center" wrapText="1"/>
    </xf>
    <xf numFmtId="0" fontId="66" fillId="8" borderId="37" xfId="5" applyFont="1" applyFill="1" applyBorder="1" applyAlignment="1">
      <alignment horizontal="center" vertical="center" wrapText="1"/>
    </xf>
    <xf numFmtId="0" fontId="66" fillId="8" borderId="94" xfId="5" applyFont="1" applyFill="1" applyBorder="1" applyAlignment="1">
      <alignment horizontal="center" vertical="center" wrapText="1"/>
    </xf>
    <xf numFmtId="0" fontId="66" fillId="8" borderId="100" xfId="5" applyFont="1" applyFill="1" applyBorder="1" applyAlignment="1">
      <alignment horizontal="center" vertical="center" wrapText="1"/>
    </xf>
    <xf numFmtId="0" fontId="66" fillId="8" borderId="4" xfId="5" applyFont="1" applyFill="1" applyBorder="1" applyAlignment="1">
      <alignment horizontal="center" vertical="center" wrapText="1"/>
    </xf>
    <xf numFmtId="0" fontId="66" fillId="8" borderId="98" xfId="5" applyFont="1" applyFill="1" applyBorder="1" applyAlignment="1">
      <alignment horizontal="center" vertical="center" wrapText="1"/>
    </xf>
    <xf numFmtId="0" fontId="23" fillId="8" borderId="0" xfId="0" applyFont="1" applyFill="1" applyAlignment="1">
      <alignment horizontal="left" vertical="center" wrapText="1"/>
    </xf>
    <xf numFmtId="0" fontId="23" fillId="8" borderId="0" xfId="0" applyFont="1" applyFill="1" applyAlignment="1">
      <alignment horizontal="center" vertical="center"/>
    </xf>
    <xf numFmtId="0" fontId="75" fillId="11" borderId="0" xfId="0" applyFont="1" applyFill="1" applyAlignment="1">
      <alignment horizontal="center" vertical="center" wrapText="1"/>
    </xf>
    <xf numFmtId="0" fontId="76" fillId="11" borderId="0" xfId="0" applyFont="1" applyFill="1" applyAlignment="1">
      <alignment horizontal="center" vertical="center" wrapText="1"/>
    </xf>
    <xf numFmtId="0" fontId="44" fillId="0" borderId="39" xfId="0" quotePrefix="1" applyFont="1" applyBorder="1" applyAlignment="1">
      <alignment horizontal="left" vertical="center" wrapText="1"/>
    </xf>
    <xf numFmtId="0" fontId="23" fillId="0" borderId="22" xfId="0" applyFont="1" applyBorder="1" applyAlignment="1">
      <alignment horizontal="center"/>
    </xf>
    <xf numFmtId="0" fontId="31" fillId="0" borderId="0" xfId="0" applyFont="1" applyAlignment="1">
      <alignment horizontal="center"/>
    </xf>
    <xf numFmtId="0" fontId="31" fillId="0" borderId="0" xfId="0" applyFont="1" applyAlignment="1">
      <alignment horizontal="center" vertical="center" wrapText="1"/>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38" fillId="0" borderId="10" xfId="0" applyFont="1" applyBorder="1" applyAlignment="1">
      <alignment horizontal="center" vertical="center"/>
    </xf>
    <xf numFmtId="0" fontId="23" fillId="9" borderId="0" xfId="0" applyFont="1" applyFill="1" applyAlignment="1" applyProtection="1">
      <alignment horizontal="center"/>
      <protection locked="0"/>
    </xf>
    <xf numFmtId="14" fontId="26" fillId="9" borderId="0" xfId="0" applyNumberFormat="1" applyFont="1" applyFill="1" applyAlignment="1" applyProtection="1">
      <alignment horizontal="center"/>
      <protection locked="0"/>
    </xf>
    <xf numFmtId="0" fontId="23" fillId="9" borderId="5" xfId="0" applyFont="1" applyFill="1" applyBorder="1" applyAlignment="1" applyProtection="1">
      <alignment horizontal="left" wrapText="1"/>
      <protection locked="0"/>
    </xf>
    <xf numFmtId="0" fontId="23" fillId="9" borderId="5" xfId="0" applyFont="1" applyFill="1" applyBorder="1" applyAlignment="1" applyProtection="1">
      <alignment horizontal="center" wrapText="1"/>
      <protection locked="0"/>
    </xf>
    <xf numFmtId="0" fontId="23" fillId="0" borderId="0" xfId="0" applyFont="1" applyAlignment="1">
      <alignment horizontal="left"/>
    </xf>
    <xf numFmtId="14" fontId="23" fillId="9" borderId="5" xfId="0" applyNumberFormat="1" applyFont="1" applyFill="1" applyBorder="1" applyAlignment="1" applyProtection="1">
      <alignment horizontal="center"/>
      <protection locked="0"/>
    </xf>
    <xf numFmtId="0" fontId="38" fillId="0" borderId="5" xfId="0" applyFont="1" applyBorder="1" applyAlignment="1">
      <alignment horizontal="center" vertical="center"/>
    </xf>
    <xf numFmtId="164" fontId="0" fillId="7" borderId="8" xfId="9" applyFont="1" applyFill="1" applyBorder="1" applyAlignment="1">
      <alignment horizontal="center" wrapText="1"/>
    </xf>
    <xf numFmtId="164" fontId="0" fillId="7" borderId="10" xfId="9" applyFont="1" applyFill="1" applyBorder="1" applyAlignment="1">
      <alignment horizontal="center" wrapText="1"/>
    </xf>
    <xf numFmtId="0" fontId="54" fillId="0" borderId="0" xfId="0" applyFont="1" applyAlignment="1">
      <alignment vertical="center"/>
    </xf>
    <xf numFmtId="0" fontId="55" fillId="0" borderId="0" xfId="0" applyFont="1" applyAlignment="1">
      <alignment vertical="center"/>
    </xf>
    <xf numFmtId="0" fontId="54" fillId="0" borderId="38" xfId="0" applyFont="1" applyBorder="1" applyAlignment="1">
      <alignment vertical="center"/>
    </xf>
    <xf numFmtId="0" fontId="51" fillId="0" borderId="28" xfId="0" applyFont="1" applyBorder="1" applyAlignment="1">
      <alignment vertical="center"/>
    </xf>
    <xf numFmtId="0" fontId="55" fillId="10" borderId="0" xfId="0" applyFont="1" applyFill="1" applyAlignment="1">
      <alignment horizontal="center" vertical="center"/>
    </xf>
    <xf numFmtId="0" fontId="55" fillId="10" borderId="21" xfId="0" applyFont="1" applyFill="1" applyBorder="1" applyAlignment="1">
      <alignment horizontal="center" vertical="center"/>
    </xf>
    <xf numFmtId="0" fontId="51" fillId="0" borderId="38" xfId="0" applyFont="1" applyBorder="1" applyAlignment="1">
      <alignment vertical="center"/>
    </xf>
    <xf numFmtId="0" fontId="51" fillId="0" borderId="0" xfId="0" applyFont="1" applyAlignment="1">
      <alignment vertical="center"/>
    </xf>
    <xf numFmtId="0" fontId="51" fillId="0" borderId="97" xfId="0" applyFont="1" applyBorder="1" applyAlignment="1">
      <alignment vertical="center"/>
    </xf>
    <xf numFmtId="0" fontId="51" fillId="0" borderId="0" xfId="0" applyFont="1"/>
    <xf numFmtId="0" fontId="51" fillId="0" borderId="4" xfId="0" applyFont="1" applyBorder="1"/>
    <xf numFmtId="0" fontId="51" fillId="0" borderId="127" xfId="0" applyFont="1" applyBorder="1" applyAlignment="1">
      <alignment horizontal="center" vertical="center"/>
    </xf>
    <xf numFmtId="0" fontId="51" fillId="0" borderId="128" xfId="0" applyFont="1" applyBorder="1" applyAlignment="1">
      <alignment horizontal="center" vertical="center"/>
    </xf>
    <xf numFmtId="0" fontId="51" fillId="0" borderId="29" xfId="0" applyFont="1" applyBorder="1" applyAlignment="1">
      <alignment horizontal="center" vertical="center"/>
    </xf>
    <xf numFmtId="0" fontId="51" fillId="0" borderId="27" xfId="0" applyFont="1" applyBorder="1" applyAlignment="1">
      <alignment horizontal="center" vertical="center"/>
    </xf>
    <xf numFmtId="0" fontId="61" fillId="10" borderId="0" xfId="0" applyFont="1" applyFill="1" applyAlignment="1">
      <alignment horizontal="center"/>
    </xf>
    <xf numFmtId="0" fontId="57" fillId="10" borderId="21" xfId="0" applyFont="1" applyFill="1" applyBorder="1" applyAlignment="1">
      <alignment horizontal="center" vertical="center"/>
    </xf>
  </cellXfs>
  <cellStyles count="11">
    <cellStyle name="Link" xfId="1" builtinId="8"/>
    <cellStyle name="Notiz 2" xfId="2" xr:uid="{00000000-0005-0000-0000-000026000000}"/>
    <cellStyle name="Standard" xfId="0" builtinId="0"/>
    <cellStyle name="Standard 2" xfId="3" xr:uid="{00000000-0005-0000-0000-000028000000}"/>
    <cellStyle name="Standard 3" xfId="4" xr:uid="{00000000-0005-0000-0000-000029000000}"/>
    <cellStyle name="Standard_aktueller Entwurf" xfId="5" xr:uid="{00000000-0005-0000-0000-00002A000000}"/>
    <cellStyle name="Standard_HEIM1996" xfId="6" xr:uid="{00000000-0005-0000-0000-00002B000000}"/>
    <cellStyle name="Überschrift 1" xfId="7" builtinId="16"/>
    <cellStyle name="Überschrift 3" xfId="8" builtinId="18"/>
    <cellStyle name="Währung" xfId="9" builtinId="4"/>
    <cellStyle name="Währung 2" xfId="10" xr:uid="{00000000-0005-0000-0000-000032000000}"/>
  </cellStyles>
  <dxfs count="20">
    <dxf>
      <fill>
        <patternFill>
          <bgColor indexed="22"/>
        </patternFill>
      </fill>
    </dxf>
    <dxf>
      <fill>
        <patternFill>
          <bgColor indexed="22"/>
        </patternFill>
      </fill>
    </dxf>
    <dxf>
      <fill>
        <patternFill>
          <bgColor indexed="22"/>
        </patternFill>
      </fill>
    </dxf>
    <dxf>
      <fill>
        <patternFill>
          <bgColor indexed="22"/>
        </patternFill>
      </fill>
    </dxf>
    <dxf>
      <fill>
        <patternFill>
          <bgColor indexed="44"/>
        </patternFill>
      </fill>
    </dxf>
    <dxf>
      <fill>
        <patternFill>
          <bgColor indexed="40"/>
        </patternFill>
      </fill>
    </dxf>
    <dxf>
      <fill>
        <patternFill>
          <bgColor indexed="42"/>
        </patternFill>
      </fill>
    </dxf>
    <dxf>
      <fill>
        <patternFill>
          <bgColor indexed="34"/>
        </patternFill>
      </fill>
    </dxf>
    <dxf>
      <font>
        <color indexed="13"/>
      </font>
      <fill>
        <patternFill>
          <bgColor indexed="10"/>
        </patternFill>
      </fill>
    </dxf>
    <dxf>
      <font>
        <color indexed="13"/>
      </font>
      <fill>
        <patternFill>
          <bgColor indexed="10"/>
        </patternFill>
      </fill>
    </dxf>
    <dxf>
      <font>
        <color indexed="22"/>
      </font>
    </dxf>
    <dxf>
      <font>
        <color indexed="13"/>
      </font>
      <fill>
        <patternFill>
          <bgColor indexed="10"/>
        </patternFill>
      </fill>
    </dxf>
    <dxf>
      <font>
        <color indexed="13"/>
      </font>
      <fill>
        <patternFill>
          <bgColor indexed="10"/>
        </patternFill>
      </fill>
    </dxf>
    <dxf>
      <font>
        <strike val="0"/>
        <color indexed="13"/>
      </font>
      <fill>
        <patternFill patternType="solid">
          <bgColor indexed="10"/>
        </patternFill>
      </fill>
      <border>
        <left/>
        <right style="thin">
          <color auto="1"/>
        </right>
        <top/>
        <bottom/>
      </border>
    </dxf>
    <dxf>
      <font>
        <color rgb="FF9C0006"/>
      </font>
      <fill>
        <patternFill>
          <bgColor rgb="FFFFC7CE"/>
        </patternFill>
      </fill>
    </dxf>
    <dxf>
      <fill>
        <patternFill>
          <bgColor rgb="FFFF0000"/>
        </patternFill>
      </fill>
    </dxf>
    <dxf>
      <font>
        <color indexed="13"/>
      </font>
      <fill>
        <patternFill>
          <bgColor indexed="10"/>
        </patternFill>
      </fill>
    </dxf>
    <dxf>
      <font>
        <b/>
        <i val="0"/>
      </font>
      <fill>
        <patternFill>
          <bgColor rgb="FFFF0000"/>
        </patternFill>
      </fill>
    </dxf>
    <dxf>
      <font>
        <color indexed="13"/>
      </font>
      <fill>
        <patternFill>
          <bgColor indexed="10"/>
        </patternFill>
      </fill>
    </dxf>
    <dxf>
      <font>
        <color indexed="13"/>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0" dropStyle="combo" dx="15" fmlaLink="$R$16" fmlaRange="$S$15:$S$24" sel="1" val="0"/>
</file>

<file path=xl/ctrlProps/ctrlProp2.xml><?xml version="1.0" encoding="utf-8"?>
<formControlPr xmlns="http://schemas.microsoft.com/office/spreadsheetml/2009/9/main" objectType="Drop" dropLines="4" dropStyle="combo" dx="15" fmlaLink="$R$25" fmlaRange="$S$25:$S$28" sel="1" val="0"/>
</file>

<file path=xl/ctrlProps/ctrlProp3.xml><?xml version="1.0" encoding="utf-8"?>
<formControlPr xmlns="http://schemas.microsoft.com/office/spreadsheetml/2009/9/main" objectType="Drop" dropStyle="combo" dx="15" fmlaLink="$S$32" fmlaRange="$S$33:$S$35" sel="2" val="0"/>
</file>

<file path=xl/ctrlProps/ctrlProp4.xml><?xml version="1.0" encoding="utf-8"?>
<formControlPr xmlns="http://schemas.microsoft.com/office/spreadsheetml/2009/9/main" objectType="Drop" dropLines="3" dropStyle="combo" dx="15" fmlaLink="$R$10" fmlaRange="$S$10:$S$12" sel="1" val="0"/>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3FF87A6-70D9-4663-8B46-FE94C89B751B}" type="doc">
      <dgm:prSet loTypeId="urn:microsoft.com/office/officeart/2005/8/layout/chevron2" loCatId="process" qsTypeId="urn:microsoft.com/office/officeart/2005/8/quickstyle/simple1#1" qsCatId="simple" csTypeId="urn:microsoft.com/office/officeart/2005/8/colors/accent1_2#1" csCatId="accent1" phldr="1"/>
      <dgm:spPr/>
      <dgm:t>
        <a:bodyPr/>
        <a:lstStyle/>
        <a:p>
          <a:endParaRPr lang="de-DE"/>
        </a:p>
      </dgm:t>
    </dgm:pt>
    <dgm:pt modelId="{BA511C3F-3B79-496B-9CDA-5AD00AD426D6}">
      <dgm:prSet phldrT="[Text]"/>
      <dgm:spPr/>
      <dgm:t>
        <a:bodyPr/>
        <a:lstStyle/>
        <a:p>
          <a:r>
            <a:rPr lang="de-DE"/>
            <a:t>1</a:t>
          </a:r>
        </a:p>
      </dgm:t>
    </dgm:pt>
    <dgm:pt modelId="{5548E7DA-4A8D-49BA-B763-B45EBE459BB6}" type="parTrans" cxnId="{ED7B44A1-8C0A-4FE0-A089-76A6C558D1D5}">
      <dgm:prSet/>
      <dgm:spPr/>
      <dgm:t>
        <a:bodyPr/>
        <a:lstStyle/>
        <a:p>
          <a:endParaRPr lang="de-DE"/>
        </a:p>
      </dgm:t>
    </dgm:pt>
    <dgm:pt modelId="{B09FBE35-A1C9-4B91-B0BB-8E037D8F52D7}" type="sibTrans" cxnId="{ED7B44A1-8C0A-4FE0-A089-76A6C558D1D5}">
      <dgm:prSet/>
      <dgm:spPr/>
      <dgm:t>
        <a:bodyPr/>
        <a:lstStyle/>
        <a:p>
          <a:endParaRPr lang="de-DE"/>
        </a:p>
      </dgm:t>
    </dgm:pt>
    <dgm:pt modelId="{D43D4116-78D3-48DD-BB2F-B30D5C6A2585}">
      <dgm:prSet phldrT="[Text]" custT="1"/>
      <dgm:spPr/>
      <dgm:t>
        <a:bodyPr/>
        <a:lstStyle/>
        <a:p>
          <a:r>
            <a:rPr lang="de-DE" sz="1000">
              <a:latin typeface="Corbel" panose="020B0503020204020204" pitchFamily="34" charset="0"/>
            </a:rPr>
            <a:t> Herunterladen des Formulars "Reisegebühren für Schulveranstaltungen"</a:t>
          </a:r>
        </a:p>
      </dgm:t>
    </dgm:pt>
    <dgm:pt modelId="{099DAE8E-D645-46E3-A261-D8ACF028703A}" type="parTrans" cxnId="{A24F138B-EF8D-49B0-B7ED-866361B40B02}">
      <dgm:prSet/>
      <dgm:spPr/>
      <dgm:t>
        <a:bodyPr/>
        <a:lstStyle/>
        <a:p>
          <a:endParaRPr lang="de-DE"/>
        </a:p>
      </dgm:t>
    </dgm:pt>
    <dgm:pt modelId="{3C778727-5D6A-49C0-A574-D7EFDDBD2250}" type="sibTrans" cxnId="{A24F138B-EF8D-49B0-B7ED-866361B40B02}">
      <dgm:prSet/>
      <dgm:spPr/>
      <dgm:t>
        <a:bodyPr/>
        <a:lstStyle/>
        <a:p>
          <a:endParaRPr lang="de-DE"/>
        </a:p>
      </dgm:t>
    </dgm:pt>
    <dgm:pt modelId="{122400AA-F3AC-4847-80F7-60F9D48F679F}">
      <dgm:prSet phldrT="[Text]"/>
      <dgm:spPr/>
      <dgm:t>
        <a:bodyPr/>
        <a:lstStyle/>
        <a:p>
          <a:r>
            <a:rPr lang="de-DE"/>
            <a:t>2</a:t>
          </a:r>
        </a:p>
      </dgm:t>
    </dgm:pt>
    <dgm:pt modelId="{71666CF8-06BA-49B6-A8E7-876CC5A66C5E}" type="parTrans" cxnId="{CE6A7997-DA69-41CB-A4AC-68C377000A5F}">
      <dgm:prSet/>
      <dgm:spPr/>
      <dgm:t>
        <a:bodyPr/>
        <a:lstStyle/>
        <a:p>
          <a:endParaRPr lang="de-DE"/>
        </a:p>
      </dgm:t>
    </dgm:pt>
    <dgm:pt modelId="{BDCB426C-D9A7-498B-936A-9AF2AA9CE22E}" type="sibTrans" cxnId="{CE6A7997-DA69-41CB-A4AC-68C377000A5F}">
      <dgm:prSet/>
      <dgm:spPr/>
      <dgm:t>
        <a:bodyPr/>
        <a:lstStyle/>
        <a:p>
          <a:endParaRPr lang="de-DE"/>
        </a:p>
      </dgm:t>
    </dgm:pt>
    <dgm:pt modelId="{C0BB2D22-1375-4CFC-AF25-68B8AF6A6DD1}">
      <dgm:prSet phldrT="[Text]" custT="1"/>
      <dgm:spPr/>
      <dgm:t>
        <a:bodyPr/>
        <a:lstStyle/>
        <a:p>
          <a:r>
            <a:rPr lang="de-DE" sz="1000">
              <a:latin typeface="Corbel" panose="020B0503020204020204" pitchFamily="34" charset="0"/>
            </a:rPr>
            <a:t> Digitales Ausfüllen des Formulars "Reisegebühren für Schulveranstaltungen"</a:t>
          </a:r>
        </a:p>
      </dgm:t>
    </dgm:pt>
    <dgm:pt modelId="{1D6087C7-C991-411C-915C-CBA3E6D9C62D}" type="parTrans" cxnId="{0885684E-B15B-4F02-9702-75F3EBB8F9EE}">
      <dgm:prSet/>
      <dgm:spPr/>
      <dgm:t>
        <a:bodyPr/>
        <a:lstStyle/>
        <a:p>
          <a:endParaRPr lang="de-DE"/>
        </a:p>
      </dgm:t>
    </dgm:pt>
    <dgm:pt modelId="{DDC657D4-987D-4EB4-9488-C383BF782F87}" type="sibTrans" cxnId="{0885684E-B15B-4F02-9702-75F3EBB8F9EE}">
      <dgm:prSet/>
      <dgm:spPr/>
      <dgm:t>
        <a:bodyPr/>
        <a:lstStyle/>
        <a:p>
          <a:endParaRPr lang="de-DE"/>
        </a:p>
      </dgm:t>
    </dgm:pt>
    <dgm:pt modelId="{C521BE0A-3999-4C61-BDA1-9681A7D7CDDB}">
      <dgm:prSet phldrT="[Text]"/>
      <dgm:spPr/>
      <dgm:t>
        <a:bodyPr/>
        <a:lstStyle/>
        <a:p>
          <a:r>
            <a:rPr lang="de-DE"/>
            <a:t>3</a:t>
          </a:r>
        </a:p>
      </dgm:t>
    </dgm:pt>
    <dgm:pt modelId="{E818EE01-70CF-4E54-9FC5-BCF3568AE20C}" type="parTrans" cxnId="{185E54EC-96BE-400B-9242-2DBEB3416523}">
      <dgm:prSet/>
      <dgm:spPr/>
      <dgm:t>
        <a:bodyPr/>
        <a:lstStyle/>
        <a:p>
          <a:endParaRPr lang="de-DE"/>
        </a:p>
      </dgm:t>
    </dgm:pt>
    <dgm:pt modelId="{B9A90E5D-D8C8-498D-BF69-20DE3015756F}" type="sibTrans" cxnId="{185E54EC-96BE-400B-9242-2DBEB3416523}">
      <dgm:prSet/>
      <dgm:spPr/>
      <dgm:t>
        <a:bodyPr/>
        <a:lstStyle/>
        <a:p>
          <a:endParaRPr lang="de-DE"/>
        </a:p>
      </dgm:t>
    </dgm:pt>
    <dgm:pt modelId="{44C668BC-5C64-474F-8BE6-A5429F0F2CF6}">
      <dgm:prSet phldrT="[Text]" custT="1"/>
      <dgm:spPr/>
      <dgm:t>
        <a:bodyPr/>
        <a:lstStyle/>
        <a:p>
          <a:r>
            <a:rPr lang="de-DE" sz="1000">
              <a:latin typeface="Corbel" panose="020B0503020204020204" pitchFamily="34" charset="0"/>
            </a:rPr>
            <a:t> Ausdrucken des Formulars "Reisegebühren für Schulveranstaltungen"</a:t>
          </a:r>
        </a:p>
      </dgm:t>
    </dgm:pt>
    <dgm:pt modelId="{FF26FDD9-A0B4-47AC-B1E1-77BD8C60169C}" type="parTrans" cxnId="{520BA4B5-CC73-45AC-B717-21DCF958E596}">
      <dgm:prSet/>
      <dgm:spPr/>
      <dgm:t>
        <a:bodyPr/>
        <a:lstStyle/>
        <a:p>
          <a:endParaRPr lang="de-DE"/>
        </a:p>
      </dgm:t>
    </dgm:pt>
    <dgm:pt modelId="{E493E0AB-E5BD-4079-9C25-5076E8E767B4}" type="sibTrans" cxnId="{520BA4B5-CC73-45AC-B717-21DCF958E596}">
      <dgm:prSet/>
      <dgm:spPr/>
      <dgm:t>
        <a:bodyPr/>
        <a:lstStyle/>
        <a:p>
          <a:endParaRPr lang="de-DE"/>
        </a:p>
      </dgm:t>
    </dgm:pt>
    <dgm:pt modelId="{6505C932-E591-4A37-8A50-24EFB1232978}">
      <dgm:prSet/>
      <dgm:spPr/>
      <dgm:t>
        <a:bodyPr/>
        <a:lstStyle/>
        <a:p>
          <a:r>
            <a:rPr lang="de-DE"/>
            <a:t>4</a:t>
          </a:r>
        </a:p>
      </dgm:t>
    </dgm:pt>
    <dgm:pt modelId="{5D34E86B-66DF-4207-9A19-F0336CAFEAB4}" type="parTrans" cxnId="{E52B5E63-8F35-4A51-83C4-AC21214A04D8}">
      <dgm:prSet/>
      <dgm:spPr/>
      <dgm:t>
        <a:bodyPr/>
        <a:lstStyle/>
        <a:p>
          <a:endParaRPr lang="de-DE"/>
        </a:p>
      </dgm:t>
    </dgm:pt>
    <dgm:pt modelId="{A6EF70E8-582C-4B0C-904A-EF75D408D5E0}" type="sibTrans" cxnId="{E52B5E63-8F35-4A51-83C4-AC21214A04D8}">
      <dgm:prSet/>
      <dgm:spPr/>
      <dgm:t>
        <a:bodyPr/>
        <a:lstStyle/>
        <a:p>
          <a:endParaRPr lang="de-DE"/>
        </a:p>
      </dgm:t>
    </dgm:pt>
    <dgm:pt modelId="{C0ED7602-66CF-4DA9-8720-64CAE9771B65}">
      <dgm:prSet/>
      <dgm:spPr/>
      <dgm:t>
        <a:bodyPr/>
        <a:lstStyle/>
        <a:p>
          <a:r>
            <a:rPr lang="de-DE"/>
            <a:t>5</a:t>
          </a:r>
        </a:p>
      </dgm:t>
    </dgm:pt>
    <dgm:pt modelId="{749484CF-AF5E-424A-B6D2-C9324447D76B}" type="parTrans" cxnId="{090484A3-79F5-4C9B-BAD5-A8E5C09FDC20}">
      <dgm:prSet/>
      <dgm:spPr/>
      <dgm:t>
        <a:bodyPr/>
        <a:lstStyle/>
        <a:p>
          <a:endParaRPr lang="de-DE"/>
        </a:p>
      </dgm:t>
    </dgm:pt>
    <dgm:pt modelId="{F6F6D17F-ABDB-420A-9720-16AAAF58924E}" type="sibTrans" cxnId="{090484A3-79F5-4C9B-BAD5-A8E5C09FDC20}">
      <dgm:prSet/>
      <dgm:spPr/>
      <dgm:t>
        <a:bodyPr/>
        <a:lstStyle/>
        <a:p>
          <a:endParaRPr lang="de-DE"/>
        </a:p>
      </dgm:t>
    </dgm:pt>
    <dgm:pt modelId="{1A3B6A27-2038-4083-9417-B9C81C02EB6C}">
      <dgm:prSet/>
      <dgm:spPr/>
      <dgm:t>
        <a:bodyPr/>
        <a:lstStyle/>
        <a:p>
          <a:r>
            <a:rPr lang="de-DE"/>
            <a:t>6</a:t>
          </a:r>
        </a:p>
      </dgm:t>
    </dgm:pt>
    <dgm:pt modelId="{15E0EFAE-1916-48C5-8C19-15669B9AEEC6}" type="parTrans" cxnId="{5061DE29-54BE-451B-B199-0A152094D4D8}">
      <dgm:prSet/>
      <dgm:spPr/>
      <dgm:t>
        <a:bodyPr/>
        <a:lstStyle/>
        <a:p>
          <a:endParaRPr lang="de-DE"/>
        </a:p>
      </dgm:t>
    </dgm:pt>
    <dgm:pt modelId="{7EE54270-98A4-4ABF-973B-074E5D0E7321}" type="sibTrans" cxnId="{5061DE29-54BE-451B-B199-0A152094D4D8}">
      <dgm:prSet/>
      <dgm:spPr/>
      <dgm:t>
        <a:bodyPr/>
        <a:lstStyle/>
        <a:p>
          <a:endParaRPr lang="de-DE"/>
        </a:p>
      </dgm:t>
    </dgm:pt>
    <dgm:pt modelId="{E25EB6CE-C59C-4569-ACEE-2BBA9675D0DF}">
      <dgm:prSet custT="1"/>
      <dgm:spPr/>
      <dgm:t>
        <a:bodyPr/>
        <a:lstStyle/>
        <a:p>
          <a:r>
            <a:rPr lang="de-DE" sz="1000">
              <a:latin typeface="Corbel" panose="020B0503020204020204" pitchFamily="34" charset="0"/>
            </a:rPr>
            <a:t> Belege, Rechnungen und Einzahlungsbestätigungen beilegen</a:t>
          </a:r>
        </a:p>
      </dgm:t>
    </dgm:pt>
    <dgm:pt modelId="{AE61B75F-4C8B-45AE-89DE-5CA57104F0BB}" type="parTrans" cxnId="{B828D928-A0A1-4D88-B34E-C6C770998F03}">
      <dgm:prSet/>
      <dgm:spPr/>
      <dgm:t>
        <a:bodyPr/>
        <a:lstStyle/>
        <a:p>
          <a:endParaRPr lang="de-DE"/>
        </a:p>
      </dgm:t>
    </dgm:pt>
    <dgm:pt modelId="{C72FCC26-0A9C-4BA7-9FD4-7F753E695145}" type="sibTrans" cxnId="{B828D928-A0A1-4D88-B34E-C6C770998F03}">
      <dgm:prSet/>
      <dgm:spPr/>
      <dgm:t>
        <a:bodyPr/>
        <a:lstStyle/>
        <a:p>
          <a:endParaRPr lang="de-DE"/>
        </a:p>
      </dgm:t>
    </dgm:pt>
    <dgm:pt modelId="{C918CB42-24BA-4FCA-95C1-2FACD0A0C7E2}">
      <dgm:prSet custT="1"/>
      <dgm:spPr/>
      <dgm:t>
        <a:bodyPr/>
        <a:lstStyle/>
        <a:p>
          <a:r>
            <a:rPr lang="de-DE" sz="1000">
              <a:latin typeface="Corbel" panose="020B0503020204020204" pitchFamily="34" charset="0"/>
            </a:rPr>
            <a:t> Abstempeln des Formulars durch die Schulleitung</a:t>
          </a:r>
        </a:p>
      </dgm:t>
    </dgm:pt>
    <dgm:pt modelId="{792DAC6C-B1AF-4ED7-ADFE-D9B32E6BF03F}" type="parTrans" cxnId="{C3EC7A46-71A9-4708-AF36-6CE89ED20BF6}">
      <dgm:prSet/>
      <dgm:spPr/>
      <dgm:t>
        <a:bodyPr/>
        <a:lstStyle/>
        <a:p>
          <a:endParaRPr lang="de-DE"/>
        </a:p>
      </dgm:t>
    </dgm:pt>
    <dgm:pt modelId="{F9976687-A2B6-43BE-86B4-AAF3E9B6509E}" type="sibTrans" cxnId="{C3EC7A46-71A9-4708-AF36-6CE89ED20BF6}">
      <dgm:prSet/>
      <dgm:spPr/>
      <dgm:t>
        <a:bodyPr/>
        <a:lstStyle/>
        <a:p>
          <a:endParaRPr lang="de-DE"/>
        </a:p>
      </dgm:t>
    </dgm:pt>
    <dgm:pt modelId="{07AEBB9B-3692-4559-A60D-CA99E95D4DC3}">
      <dgm:prSet custT="1"/>
      <dgm:spPr/>
      <dgm:t>
        <a:bodyPr/>
        <a:lstStyle/>
        <a:p>
          <a:r>
            <a:rPr lang="de-DE" sz="1000">
              <a:latin typeface="Corbel" panose="020B0503020204020204" pitchFamily="34" charset="0"/>
            </a:rPr>
            <a:t> Übermittlung des Formulars samt Belegen, Rechnungen und Einzahlungsbestätigungen </a:t>
          </a:r>
          <a:br>
            <a:rPr lang="de-DE" sz="1000">
              <a:latin typeface="Corbel" panose="020B0503020204020204" pitchFamily="34" charset="0"/>
            </a:rPr>
          </a:br>
          <a:r>
            <a:rPr lang="de-DE" sz="1000">
              <a:latin typeface="Corbel" panose="020B0503020204020204" pitchFamily="34" charset="0"/>
            </a:rPr>
            <a:t> direkt an die Bildungsdirektion für Tirol</a:t>
          </a:r>
        </a:p>
      </dgm:t>
    </dgm:pt>
    <dgm:pt modelId="{80B804FC-4FC0-4B76-AA6C-915D2AAB7608}" type="parTrans" cxnId="{772B7827-D4B6-4723-89BB-81E506D0205C}">
      <dgm:prSet/>
      <dgm:spPr/>
      <dgm:t>
        <a:bodyPr/>
        <a:lstStyle/>
        <a:p>
          <a:endParaRPr lang="de-DE"/>
        </a:p>
      </dgm:t>
    </dgm:pt>
    <dgm:pt modelId="{FCA3DB3C-F370-4311-9EBE-1D27F920EE6B}" type="sibTrans" cxnId="{772B7827-D4B6-4723-89BB-81E506D0205C}">
      <dgm:prSet/>
      <dgm:spPr/>
      <dgm:t>
        <a:bodyPr/>
        <a:lstStyle/>
        <a:p>
          <a:endParaRPr lang="de-DE"/>
        </a:p>
      </dgm:t>
    </dgm:pt>
    <dgm:pt modelId="{208FF234-E2D2-4AEA-A6DE-3F4A9AF4B2AE}">
      <dgm:prSet/>
      <dgm:spPr/>
      <dgm:t>
        <a:bodyPr/>
        <a:lstStyle/>
        <a:p>
          <a:r>
            <a:rPr lang="de-DE"/>
            <a:t>7</a:t>
          </a:r>
        </a:p>
      </dgm:t>
    </dgm:pt>
    <dgm:pt modelId="{8F3F4B06-AC19-4E2A-9073-249EB41915EA}" type="parTrans" cxnId="{46703837-B241-4CE7-A04C-E309B37B2959}">
      <dgm:prSet/>
      <dgm:spPr/>
      <dgm:t>
        <a:bodyPr/>
        <a:lstStyle/>
        <a:p>
          <a:endParaRPr lang="de-DE"/>
        </a:p>
      </dgm:t>
    </dgm:pt>
    <dgm:pt modelId="{2030A921-E2EF-40F3-B97C-7255E692F024}" type="sibTrans" cxnId="{46703837-B241-4CE7-A04C-E309B37B2959}">
      <dgm:prSet/>
      <dgm:spPr/>
      <dgm:t>
        <a:bodyPr/>
        <a:lstStyle/>
        <a:p>
          <a:endParaRPr lang="de-DE"/>
        </a:p>
      </dgm:t>
    </dgm:pt>
    <dgm:pt modelId="{A3E09BDF-C7D2-4382-944E-3142F7E81A62}">
      <dgm:prSet custT="1"/>
      <dgm:spPr/>
      <dgm:t>
        <a:bodyPr/>
        <a:lstStyle/>
        <a:p>
          <a:r>
            <a:rPr lang="de-DE" sz="1000" b="0">
              <a:latin typeface="Corbel" panose="020B0503020204020204" pitchFamily="34" charset="0"/>
            </a:rPr>
            <a:t>Ansprechpersonen</a:t>
          </a:r>
          <a:r>
            <a:rPr lang="de-DE" sz="1050" b="0">
              <a:latin typeface="Corbel" panose="020B0503020204020204" pitchFamily="34" charset="0"/>
            </a:rPr>
            <a:t> </a:t>
          </a:r>
          <a:r>
            <a:rPr lang="de-DE" sz="1000" b="0">
              <a:latin typeface="Corbel" panose="020B0503020204020204" pitchFamily="34" charset="0"/>
            </a:rPr>
            <a:t>bzgl</a:t>
          </a:r>
          <a:r>
            <a:rPr lang="de-DE" sz="1000">
              <a:latin typeface="Corbel" panose="020B0503020204020204" pitchFamily="34" charset="0"/>
            </a:rPr>
            <a:t>. Schulveranstaltungen</a:t>
          </a:r>
          <a:r>
            <a:rPr lang="de-DE" sz="1050">
              <a:latin typeface="Corbel" panose="020B0503020204020204" pitchFamily="34" charset="0"/>
            </a:rPr>
            <a:t> </a:t>
          </a:r>
        </a:p>
      </dgm:t>
    </dgm:pt>
    <dgm:pt modelId="{1812BC14-68B6-47F9-82ED-415FF785E8C0}" type="parTrans" cxnId="{2CE07173-0693-4D64-89D4-DE9A415DFDE4}">
      <dgm:prSet/>
      <dgm:spPr/>
      <dgm:t>
        <a:bodyPr/>
        <a:lstStyle/>
        <a:p>
          <a:endParaRPr lang="de-DE"/>
        </a:p>
      </dgm:t>
    </dgm:pt>
    <dgm:pt modelId="{B3D3BDE3-237F-4718-A088-271615BDEAF4}" type="sibTrans" cxnId="{2CE07173-0693-4D64-89D4-DE9A415DFDE4}">
      <dgm:prSet/>
      <dgm:spPr/>
      <dgm:t>
        <a:bodyPr/>
        <a:lstStyle/>
        <a:p>
          <a:endParaRPr lang="de-DE"/>
        </a:p>
      </dgm:t>
    </dgm:pt>
    <dgm:pt modelId="{CAB7BC00-32C7-41FB-B49C-5B4CE2DF2A9E}" type="pres">
      <dgm:prSet presAssocID="{53FF87A6-70D9-4663-8B46-FE94C89B751B}" presName="linearFlow" presStyleCnt="0">
        <dgm:presLayoutVars>
          <dgm:dir/>
          <dgm:animLvl val="lvl"/>
          <dgm:resizeHandles val="exact"/>
        </dgm:presLayoutVars>
      </dgm:prSet>
      <dgm:spPr/>
    </dgm:pt>
    <dgm:pt modelId="{EB7C6F46-D63F-4A58-B032-F76BA2A86FC8}" type="pres">
      <dgm:prSet presAssocID="{BA511C3F-3B79-496B-9CDA-5AD00AD426D6}" presName="composite" presStyleCnt="0"/>
      <dgm:spPr/>
    </dgm:pt>
    <dgm:pt modelId="{92D9E1D3-7805-4939-8A3B-A8C832199489}" type="pres">
      <dgm:prSet presAssocID="{BA511C3F-3B79-496B-9CDA-5AD00AD426D6}" presName="parentText" presStyleLbl="alignNode1" presStyleIdx="0" presStyleCnt="7" custLinFactNeighborY="-3061">
        <dgm:presLayoutVars>
          <dgm:chMax val="1"/>
          <dgm:bulletEnabled val="1"/>
        </dgm:presLayoutVars>
      </dgm:prSet>
      <dgm:spPr/>
    </dgm:pt>
    <dgm:pt modelId="{EDD16493-9B71-4336-8BB7-1E8A417DC1AB}" type="pres">
      <dgm:prSet presAssocID="{BA511C3F-3B79-496B-9CDA-5AD00AD426D6}" presName="descendantText" presStyleLbl="alignAcc1" presStyleIdx="0" presStyleCnt="7" custLinFactNeighborY="-5252">
        <dgm:presLayoutVars>
          <dgm:bulletEnabled val="1"/>
        </dgm:presLayoutVars>
      </dgm:prSet>
      <dgm:spPr/>
    </dgm:pt>
    <dgm:pt modelId="{0C5AD523-7D5E-40FD-A1C0-D2DC3E5FF283}" type="pres">
      <dgm:prSet presAssocID="{B09FBE35-A1C9-4B91-B0BB-8E037D8F52D7}" presName="sp" presStyleCnt="0"/>
      <dgm:spPr/>
    </dgm:pt>
    <dgm:pt modelId="{592E9056-5044-4EBC-9CDD-70DBDEAB5E1B}" type="pres">
      <dgm:prSet presAssocID="{122400AA-F3AC-4847-80F7-60F9D48F679F}" presName="composite" presStyleCnt="0"/>
      <dgm:spPr/>
    </dgm:pt>
    <dgm:pt modelId="{2B7CFC51-2CB3-489D-A4B8-7350DE2342E9}" type="pres">
      <dgm:prSet presAssocID="{122400AA-F3AC-4847-80F7-60F9D48F679F}" presName="parentText" presStyleLbl="alignNode1" presStyleIdx="1" presStyleCnt="7">
        <dgm:presLayoutVars>
          <dgm:chMax val="1"/>
          <dgm:bulletEnabled val="1"/>
        </dgm:presLayoutVars>
      </dgm:prSet>
      <dgm:spPr/>
    </dgm:pt>
    <dgm:pt modelId="{A2622132-CD0C-4BD7-8F31-C4938E500CEF}" type="pres">
      <dgm:prSet presAssocID="{122400AA-F3AC-4847-80F7-60F9D48F679F}" presName="descendantText" presStyleLbl="alignAcc1" presStyleIdx="1" presStyleCnt="7">
        <dgm:presLayoutVars>
          <dgm:bulletEnabled val="1"/>
        </dgm:presLayoutVars>
      </dgm:prSet>
      <dgm:spPr/>
    </dgm:pt>
    <dgm:pt modelId="{9C50E436-3356-4432-8CB5-C540E4E5CAD0}" type="pres">
      <dgm:prSet presAssocID="{BDCB426C-D9A7-498B-936A-9AF2AA9CE22E}" presName="sp" presStyleCnt="0"/>
      <dgm:spPr/>
    </dgm:pt>
    <dgm:pt modelId="{1559BDBB-3092-41E9-B9C1-048492BF4A5F}" type="pres">
      <dgm:prSet presAssocID="{C521BE0A-3999-4C61-BDA1-9681A7D7CDDB}" presName="composite" presStyleCnt="0"/>
      <dgm:spPr/>
    </dgm:pt>
    <dgm:pt modelId="{AD985C71-D04B-4F3D-B96C-71340CCBB3FB}" type="pres">
      <dgm:prSet presAssocID="{C521BE0A-3999-4C61-BDA1-9681A7D7CDDB}" presName="parentText" presStyleLbl="alignNode1" presStyleIdx="2" presStyleCnt="7" custLinFactNeighborY="0">
        <dgm:presLayoutVars>
          <dgm:chMax val="1"/>
          <dgm:bulletEnabled val="1"/>
        </dgm:presLayoutVars>
      </dgm:prSet>
      <dgm:spPr/>
    </dgm:pt>
    <dgm:pt modelId="{C397A776-8E4A-49DD-A333-A0DC2E84D8AB}" type="pres">
      <dgm:prSet presAssocID="{C521BE0A-3999-4C61-BDA1-9681A7D7CDDB}" presName="descendantText" presStyleLbl="alignAcc1" presStyleIdx="2" presStyleCnt="7">
        <dgm:presLayoutVars>
          <dgm:bulletEnabled val="1"/>
        </dgm:presLayoutVars>
      </dgm:prSet>
      <dgm:spPr/>
    </dgm:pt>
    <dgm:pt modelId="{894DF4D7-7B10-40C4-9C77-E189914FD652}" type="pres">
      <dgm:prSet presAssocID="{B9A90E5D-D8C8-498D-BF69-20DE3015756F}" presName="sp" presStyleCnt="0"/>
      <dgm:spPr/>
    </dgm:pt>
    <dgm:pt modelId="{9F13409A-40F4-4D49-BCFB-60024B5795D0}" type="pres">
      <dgm:prSet presAssocID="{6505C932-E591-4A37-8A50-24EFB1232978}" presName="composite" presStyleCnt="0"/>
      <dgm:spPr/>
    </dgm:pt>
    <dgm:pt modelId="{3631FB3C-64FA-4365-B44E-4D88EF229609}" type="pres">
      <dgm:prSet presAssocID="{6505C932-E591-4A37-8A50-24EFB1232978}" presName="parentText" presStyleLbl="alignNode1" presStyleIdx="3" presStyleCnt="7" custLinFactNeighborY="-3061">
        <dgm:presLayoutVars>
          <dgm:chMax val="1"/>
          <dgm:bulletEnabled val="1"/>
        </dgm:presLayoutVars>
      </dgm:prSet>
      <dgm:spPr/>
    </dgm:pt>
    <dgm:pt modelId="{2D6D9792-3D5D-401C-814A-1AA129CBD031}" type="pres">
      <dgm:prSet presAssocID="{6505C932-E591-4A37-8A50-24EFB1232978}" presName="descendantText" presStyleLbl="alignAcc1" presStyleIdx="3" presStyleCnt="7">
        <dgm:presLayoutVars>
          <dgm:bulletEnabled val="1"/>
        </dgm:presLayoutVars>
      </dgm:prSet>
      <dgm:spPr/>
    </dgm:pt>
    <dgm:pt modelId="{38DCC7C2-E7E8-40A1-9C8E-5C10721447EB}" type="pres">
      <dgm:prSet presAssocID="{A6EF70E8-582C-4B0C-904A-EF75D408D5E0}" presName="sp" presStyleCnt="0"/>
      <dgm:spPr/>
    </dgm:pt>
    <dgm:pt modelId="{DE494C70-1456-498C-95BC-22B447BE09DF}" type="pres">
      <dgm:prSet presAssocID="{C0ED7602-66CF-4DA9-8720-64CAE9771B65}" presName="composite" presStyleCnt="0"/>
      <dgm:spPr/>
    </dgm:pt>
    <dgm:pt modelId="{45F0DA2B-30BD-42D6-9EFA-504DB2889528}" type="pres">
      <dgm:prSet presAssocID="{C0ED7602-66CF-4DA9-8720-64CAE9771B65}" presName="parentText" presStyleLbl="alignNode1" presStyleIdx="4" presStyleCnt="7" custLinFactNeighborY="-3061">
        <dgm:presLayoutVars>
          <dgm:chMax val="1"/>
          <dgm:bulletEnabled val="1"/>
        </dgm:presLayoutVars>
      </dgm:prSet>
      <dgm:spPr/>
    </dgm:pt>
    <dgm:pt modelId="{2363E5F1-AFB4-4451-81EE-E3C18E4AB31C}" type="pres">
      <dgm:prSet presAssocID="{C0ED7602-66CF-4DA9-8720-64CAE9771B65}" presName="descendantText" presStyleLbl="alignAcc1" presStyleIdx="4" presStyleCnt="7">
        <dgm:presLayoutVars>
          <dgm:bulletEnabled val="1"/>
        </dgm:presLayoutVars>
      </dgm:prSet>
      <dgm:spPr/>
    </dgm:pt>
    <dgm:pt modelId="{25ECDE5B-26EC-494E-9994-15E9E3CA66D8}" type="pres">
      <dgm:prSet presAssocID="{F6F6D17F-ABDB-420A-9720-16AAAF58924E}" presName="sp" presStyleCnt="0"/>
      <dgm:spPr/>
    </dgm:pt>
    <dgm:pt modelId="{31E4709B-CFAB-40F3-AEEF-3E28072A7E0C}" type="pres">
      <dgm:prSet presAssocID="{1A3B6A27-2038-4083-9417-B9C81C02EB6C}" presName="composite" presStyleCnt="0"/>
      <dgm:spPr/>
    </dgm:pt>
    <dgm:pt modelId="{4949983E-CE8F-40A6-8632-2604C6AD38F4}" type="pres">
      <dgm:prSet presAssocID="{1A3B6A27-2038-4083-9417-B9C81C02EB6C}" presName="parentText" presStyleLbl="alignNode1" presStyleIdx="5" presStyleCnt="7" custLinFactNeighborY="-24488">
        <dgm:presLayoutVars>
          <dgm:chMax val="1"/>
          <dgm:bulletEnabled val="1"/>
        </dgm:presLayoutVars>
      </dgm:prSet>
      <dgm:spPr/>
    </dgm:pt>
    <dgm:pt modelId="{512194BE-8623-4280-BF1A-B2A7B74E127B}" type="pres">
      <dgm:prSet presAssocID="{1A3B6A27-2038-4083-9417-B9C81C02EB6C}" presName="descendantText" presStyleLbl="alignAcc1" presStyleIdx="5" presStyleCnt="7" custScaleY="167976">
        <dgm:presLayoutVars>
          <dgm:bulletEnabled val="1"/>
        </dgm:presLayoutVars>
      </dgm:prSet>
      <dgm:spPr/>
    </dgm:pt>
    <dgm:pt modelId="{334B93BF-C039-41F3-88DE-4C1A013B4B7B}" type="pres">
      <dgm:prSet presAssocID="{7EE54270-98A4-4ABF-973B-074E5D0E7321}" presName="sp" presStyleCnt="0"/>
      <dgm:spPr/>
    </dgm:pt>
    <dgm:pt modelId="{52F63C40-0623-4713-8853-BCE91133C765}" type="pres">
      <dgm:prSet presAssocID="{208FF234-E2D2-4AEA-A6DE-3F4A9AF4B2AE}" presName="composite" presStyleCnt="0"/>
      <dgm:spPr/>
    </dgm:pt>
    <dgm:pt modelId="{BB111424-8591-44DE-8C69-9EF540F2A30D}" type="pres">
      <dgm:prSet presAssocID="{208FF234-E2D2-4AEA-A6DE-3F4A9AF4B2AE}" presName="parentText" presStyleLbl="alignNode1" presStyleIdx="6" presStyleCnt="7" custLinFactNeighborY="-24488">
        <dgm:presLayoutVars>
          <dgm:chMax val="1"/>
          <dgm:bulletEnabled val="1"/>
        </dgm:presLayoutVars>
      </dgm:prSet>
      <dgm:spPr/>
    </dgm:pt>
    <dgm:pt modelId="{6CB5C443-C699-4ABF-8CB3-D8E371AB9329}" type="pres">
      <dgm:prSet presAssocID="{208FF234-E2D2-4AEA-A6DE-3F4A9AF4B2AE}" presName="descendantText" presStyleLbl="alignAcc1" presStyleIdx="6" presStyleCnt="7">
        <dgm:presLayoutVars>
          <dgm:bulletEnabled val="1"/>
        </dgm:presLayoutVars>
      </dgm:prSet>
      <dgm:spPr/>
    </dgm:pt>
  </dgm:ptLst>
  <dgm:cxnLst>
    <dgm:cxn modelId="{11D68B0B-87D8-4DF7-AC07-0A0DBF64DC32}" type="presOf" srcId="{C0ED7602-66CF-4DA9-8720-64CAE9771B65}" destId="{45F0DA2B-30BD-42D6-9EFA-504DB2889528}" srcOrd="0" destOrd="0" presId="urn:microsoft.com/office/officeart/2005/8/layout/chevron2"/>
    <dgm:cxn modelId="{772B7827-D4B6-4723-89BB-81E506D0205C}" srcId="{1A3B6A27-2038-4083-9417-B9C81C02EB6C}" destId="{07AEBB9B-3692-4559-A60D-CA99E95D4DC3}" srcOrd="0" destOrd="0" parTransId="{80B804FC-4FC0-4B76-AA6C-915D2AAB7608}" sibTransId="{FCA3DB3C-F370-4311-9EBE-1D27F920EE6B}"/>
    <dgm:cxn modelId="{B828D928-A0A1-4D88-B34E-C6C770998F03}" srcId="{6505C932-E591-4A37-8A50-24EFB1232978}" destId="{E25EB6CE-C59C-4569-ACEE-2BBA9675D0DF}" srcOrd="0" destOrd="0" parTransId="{AE61B75F-4C8B-45AE-89DE-5CA57104F0BB}" sibTransId="{C72FCC26-0A9C-4BA7-9FD4-7F753E695145}"/>
    <dgm:cxn modelId="{5061DE29-54BE-451B-B199-0A152094D4D8}" srcId="{53FF87A6-70D9-4663-8B46-FE94C89B751B}" destId="{1A3B6A27-2038-4083-9417-B9C81C02EB6C}" srcOrd="5" destOrd="0" parTransId="{15E0EFAE-1916-48C5-8C19-15669B9AEEC6}" sibTransId="{7EE54270-98A4-4ABF-973B-074E5D0E7321}"/>
    <dgm:cxn modelId="{46703837-B241-4CE7-A04C-E309B37B2959}" srcId="{53FF87A6-70D9-4663-8B46-FE94C89B751B}" destId="{208FF234-E2D2-4AEA-A6DE-3F4A9AF4B2AE}" srcOrd="6" destOrd="0" parTransId="{8F3F4B06-AC19-4E2A-9073-249EB41915EA}" sibTransId="{2030A921-E2EF-40F3-B97C-7255E692F024}"/>
    <dgm:cxn modelId="{5038D340-CF9D-45C4-BEEA-8E30C5071053}" type="presOf" srcId="{1A3B6A27-2038-4083-9417-B9C81C02EB6C}" destId="{4949983E-CE8F-40A6-8632-2604C6AD38F4}" srcOrd="0" destOrd="0" presId="urn:microsoft.com/office/officeart/2005/8/layout/chevron2"/>
    <dgm:cxn modelId="{850C6060-3FCE-4426-AE02-6543B2B844A5}" type="presOf" srcId="{BA511C3F-3B79-496B-9CDA-5AD00AD426D6}" destId="{92D9E1D3-7805-4939-8A3B-A8C832199489}" srcOrd="0" destOrd="0" presId="urn:microsoft.com/office/officeart/2005/8/layout/chevron2"/>
    <dgm:cxn modelId="{E52B5E63-8F35-4A51-83C4-AC21214A04D8}" srcId="{53FF87A6-70D9-4663-8B46-FE94C89B751B}" destId="{6505C932-E591-4A37-8A50-24EFB1232978}" srcOrd="3" destOrd="0" parTransId="{5D34E86B-66DF-4207-9A19-F0336CAFEAB4}" sibTransId="{A6EF70E8-582C-4B0C-904A-EF75D408D5E0}"/>
    <dgm:cxn modelId="{C3EC7A46-71A9-4708-AF36-6CE89ED20BF6}" srcId="{C0ED7602-66CF-4DA9-8720-64CAE9771B65}" destId="{C918CB42-24BA-4FCA-95C1-2FACD0A0C7E2}" srcOrd="0" destOrd="0" parTransId="{792DAC6C-B1AF-4ED7-ADFE-D9B32E6BF03F}" sibTransId="{F9976687-A2B6-43BE-86B4-AAF3E9B6509E}"/>
    <dgm:cxn modelId="{54DFD14A-1F35-4979-AF8F-6C7E1AD1D783}" type="presOf" srcId="{C0BB2D22-1375-4CFC-AF25-68B8AF6A6DD1}" destId="{A2622132-CD0C-4BD7-8F31-C4938E500CEF}" srcOrd="0" destOrd="0" presId="urn:microsoft.com/office/officeart/2005/8/layout/chevron2"/>
    <dgm:cxn modelId="{0885684E-B15B-4F02-9702-75F3EBB8F9EE}" srcId="{122400AA-F3AC-4847-80F7-60F9D48F679F}" destId="{C0BB2D22-1375-4CFC-AF25-68B8AF6A6DD1}" srcOrd="0" destOrd="0" parTransId="{1D6087C7-C991-411C-915C-CBA3E6D9C62D}" sibTransId="{DDC657D4-987D-4EB4-9488-C383BF782F87}"/>
    <dgm:cxn modelId="{F4E68370-D799-42F4-8FCB-D236D5E71B7F}" type="presOf" srcId="{53FF87A6-70D9-4663-8B46-FE94C89B751B}" destId="{CAB7BC00-32C7-41FB-B49C-5B4CE2DF2A9E}" srcOrd="0" destOrd="0" presId="urn:microsoft.com/office/officeart/2005/8/layout/chevron2"/>
    <dgm:cxn modelId="{2CE07173-0693-4D64-89D4-DE9A415DFDE4}" srcId="{208FF234-E2D2-4AEA-A6DE-3F4A9AF4B2AE}" destId="{A3E09BDF-C7D2-4382-944E-3142F7E81A62}" srcOrd="0" destOrd="0" parTransId="{1812BC14-68B6-47F9-82ED-415FF785E8C0}" sibTransId="{B3D3BDE3-237F-4718-A088-271615BDEAF4}"/>
    <dgm:cxn modelId="{E6A9F376-7CC5-41F0-B727-541DD1472894}" type="presOf" srcId="{122400AA-F3AC-4847-80F7-60F9D48F679F}" destId="{2B7CFC51-2CB3-489D-A4B8-7350DE2342E9}" srcOrd="0" destOrd="0" presId="urn:microsoft.com/office/officeart/2005/8/layout/chevron2"/>
    <dgm:cxn modelId="{BA969778-B8FF-4781-BAE7-4E510F713246}" type="presOf" srcId="{208FF234-E2D2-4AEA-A6DE-3F4A9AF4B2AE}" destId="{BB111424-8591-44DE-8C69-9EF540F2A30D}" srcOrd="0" destOrd="0" presId="urn:microsoft.com/office/officeart/2005/8/layout/chevron2"/>
    <dgm:cxn modelId="{6404C85A-0B99-4834-80CA-5179CA6FCB3D}" type="presOf" srcId="{07AEBB9B-3692-4559-A60D-CA99E95D4DC3}" destId="{512194BE-8623-4280-BF1A-B2A7B74E127B}" srcOrd="0" destOrd="0" presId="urn:microsoft.com/office/officeart/2005/8/layout/chevron2"/>
    <dgm:cxn modelId="{AAE0A487-EE63-4112-AE37-A71B5F3C0319}" type="presOf" srcId="{44C668BC-5C64-474F-8BE6-A5429F0F2CF6}" destId="{C397A776-8E4A-49DD-A333-A0DC2E84D8AB}" srcOrd="0" destOrd="0" presId="urn:microsoft.com/office/officeart/2005/8/layout/chevron2"/>
    <dgm:cxn modelId="{A24F138B-EF8D-49B0-B7ED-866361B40B02}" srcId="{BA511C3F-3B79-496B-9CDA-5AD00AD426D6}" destId="{D43D4116-78D3-48DD-BB2F-B30D5C6A2585}" srcOrd="0" destOrd="0" parTransId="{099DAE8E-D645-46E3-A261-D8ACF028703A}" sibTransId="{3C778727-5D6A-49C0-A574-D7EFDDBD2250}"/>
    <dgm:cxn modelId="{B484678F-124D-4A0F-832B-83050826FA9A}" type="presOf" srcId="{D43D4116-78D3-48DD-BB2F-B30D5C6A2585}" destId="{EDD16493-9B71-4336-8BB7-1E8A417DC1AB}" srcOrd="0" destOrd="0" presId="urn:microsoft.com/office/officeart/2005/8/layout/chevron2"/>
    <dgm:cxn modelId="{CE6A7997-DA69-41CB-A4AC-68C377000A5F}" srcId="{53FF87A6-70D9-4663-8B46-FE94C89B751B}" destId="{122400AA-F3AC-4847-80F7-60F9D48F679F}" srcOrd="1" destOrd="0" parTransId="{71666CF8-06BA-49B6-A8E7-876CC5A66C5E}" sibTransId="{BDCB426C-D9A7-498B-936A-9AF2AA9CE22E}"/>
    <dgm:cxn modelId="{ED7B44A1-8C0A-4FE0-A089-76A6C558D1D5}" srcId="{53FF87A6-70D9-4663-8B46-FE94C89B751B}" destId="{BA511C3F-3B79-496B-9CDA-5AD00AD426D6}" srcOrd="0" destOrd="0" parTransId="{5548E7DA-4A8D-49BA-B763-B45EBE459BB6}" sibTransId="{B09FBE35-A1C9-4B91-B0BB-8E037D8F52D7}"/>
    <dgm:cxn modelId="{090484A3-79F5-4C9B-BAD5-A8E5C09FDC20}" srcId="{53FF87A6-70D9-4663-8B46-FE94C89B751B}" destId="{C0ED7602-66CF-4DA9-8720-64CAE9771B65}" srcOrd="4" destOrd="0" parTransId="{749484CF-AF5E-424A-B6D2-C9324447D76B}" sibTransId="{F6F6D17F-ABDB-420A-9720-16AAAF58924E}"/>
    <dgm:cxn modelId="{520BA4B5-CC73-45AC-B717-21DCF958E596}" srcId="{C521BE0A-3999-4C61-BDA1-9681A7D7CDDB}" destId="{44C668BC-5C64-474F-8BE6-A5429F0F2CF6}" srcOrd="0" destOrd="0" parTransId="{FF26FDD9-A0B4-47AC-B1E1-77BD8C60169C}" sibTransId="{E493E0AB-E5BD-4079-9C25-5076E8E767B4}"/>
    <dgm:cxn modelId="{3D6C0FBB-4444-4505-AE88-8B59568518B9}" type="presOf" srcId="{A3E09BDF-C7D2-4382-944E-3142F7E81A62}" destId="{6CB5C443-C699-4ABF-8CB3-D8E371AB9329}" srcOrd="0" destOrd="0" presId="urn:microsoft.com/office/officeart/2005/8/layout/chevron2"/>
    <dgm:cxn modelId="{CFA4BBCE-65C2-4C58-93FC-5EC3A143B894}" type="presOf" srcId="{C521BE0A-3999-4C61-BDA1-9681A7D7CDDB}" destId="{AD985C71-D04B-4F3D-B96C-71340CCBB3FB}" srcOrd="0" destOrd="0" presId="urn:microsoft.com/office/officeart/2005/8/layout/chevron2"/>
    <dgm:cxn modelId="{185E54EC-96BE-400B-9242-2DBEB3416523}" srcId="{53FF87A6-70D9-4663-8B46-FE94C89B751B}" destId="{C521BE0A-3999-4C61-BDA1-9681A7D7CDDB}" srcOrd="2" destOrd="0" parTransId="{E818EE01-70CF-4E54-9FC5-BCF3568AE20C}" sibTransId="{B9A90E5D-D8C8-498D-BF69-20DE3015756F}"/>
    <dgm:cxn modelId="{78174DF2-1A30-4B3B-B362-ADFBDE03F31E}" type="presOf" srcId="{6505C932-E591-4A37-8A50-24EFB1232978}" destId="{3631FB3C-64FA-4365-B44E-4D88EF229609}" srcOrd="0" destOrd="0" presId="urn:microsoft.com/office/officeart/2005/8/layout/chevron2"/>
    <dgm:cxn modelId="{F424D5F6-BF30-43A7-B467-4B7BD575D4A8}" type="presOf" srcId="{C918CB42-24BA-4FCA-95C1-2FACD0A0C7E2}" destId="{2363E5F1-AFB4-4451-81EE-E3C18E4AB31C}" srcOrd="0" destOrd="0" presId="urn:microsoft.com/office/officeart/2005/8/layout/chevron2"/>
    <dgm:cxn modelId="{D7FF91FA-5645-4AF8-9EC1-206960BE90AD}" type="presOf" srcId="{E25EB6CE-C59C-4569-ACEE-2BBA9675D0DF}" destId="{2D6D9792-3D5D-401C-814A-1AA129CBD031}" srcOrd="0" destOrd="0" presId="urn:microsoft.com/office/officeart/2005/8/layout/chevron2"/>
    <dgm:cxn modelId="{BC31EA51-42B3-4560-B42F-335BF7285B85}" type="presParOf" srcId="{CAB7BC00-32C7-41FB-B49C-5B4CE2DF2A9E}" destId="{EB7C6F46-D63F-4A58-B032-F76BA2A86FC8}" srcOrd="0" destOrd="0" presId="urn:microsoft.com/office/officeart/2005/8/layout/chevron2"/>
    <dgm:cxn modelId="{BA050DEE-86AC-46B0-93BF-FAEE00F0DD55}" type="presParOf" srcId="{EB7C6F46-D63F-4A58-B032-F76BA2A86FC8}" destId="{92D9E1D3-7805-4939-8A3B-A8C832199489}" srcOrd="0" destOrd="0" presId="urn:microsoft.com/office/officeart/2005/8/layout/chevron2"/>
    <dgm:cxn modelId="{9D16BCD5-B13D-463E-AB4E-E9E2C98EBD53}" type="presParOf" srcId="{EB7C6F46-D63F-4A58-B032-F76BA2A86FC8}" destId="{EDD16493-9B71-4336-8BB7-1E8A417DC1AB}" srcOrd="1" destOrd="0" presId="urn:microsoft.com/office/officeart/2005/8/layout/chevron2"/>
    <dgm:cxn modelId="{CA822D03-DB8D-4AEB-B2B2-7C9F0889260E}" type="presParOf" srcId="{CAB7BC00-32C7-41FB-B49C-5B4CE2DF2A9E}" destId="{0C5AD523-7D5E-40FD-A1C0-D2DC3E5FF283}" srcOrd="1" destOrd="0" presId="urn:microsoft.com/office/officeart/2005/8/layout/chevron2"/>
    <dgm:cxn modelId="{B30EA392-C09C-4713-9344-69782C4A5E97}" type="presParOf" srcId="{CAB7BC00-32C7-41FB-B49C-5B4CE2DF2A9E}" destId="{592E9056-5044-4EBC-9CDD-70DBDEAB5E1B}" srcOrd="2" destOrd="0" presId="urn:microsoft.com/office/officeart/2005/8/layout/chevron2"/>
    <dgm:cxn modelId="{EDC02460-0F02-44A6-9E10-A85E3ADCFAD5}" type="presParOf" srcId="{592E9056-5044-4EBC-9CDD-70DBDEAB5E1B}" destId="{2B7CFC51-2CB3-489D-A4B8-7350DE2342E9}" srcOrd="0" destOrd="0" presId="urn:microsoft.com/office/officeart/2005/8/layout/chevron2"/>
    <dgm:cxn modelId="{71041B99-CA8C-4A8B-B3F3-E96C88817F93}" type="presParOf" srcId="{592E9056-5044-4EBC-9CDD-70DBDEAB5E1B}" destId="{A2622132-CD0C-4BD7-8F31-C4938E500CEF}" srcOrd="1" destOrd="0" presId="urn:microsoft.com/office/officeart/2005/8/layout/chevron2"/>
    <dgm:cxn modelId="{9AD11957-C19F-4134-8E56-5641D52F7DAB}" type="presParOf" srcId="{CAB7BC00-32C7-41FB-B49C-5B4CE2DF2A9E}" destId="{9C50E436-3356-4432-8CB5-C540E4E5CAD0}" srcOrd="3" destOrd="0" presId="urn:microsoft.com/office/officeart/2005/8/layout/chevron2"/>
    <dgm:cxn modelId="{D0D90A64-1045-4355-96EF-08DBF610FC60}" type="presParOf" srcId="{CAB7BC00-32C7-41FB-B49C-5B4CE2DF2A9E}" destId="{1559BDBB-3092-41E9-B9C1-048492BF4A5F}" srcOrd="4" destOrd="0" presId="urn:microsoft.com/office/officeart/2005/8/layout/chevron2"/>
    <dgm:cxn modelId="{0A8D2DA3-6CDC-402F-AE6E-A83226444B31}" type="presParOf" srcId="{1559BDBB-3092-41E9-B9C1-048492BF4A5F}" destId="{AD985C71-D04B-4F3D-B96C-71340CCBB3FB}" srcOrd="0" destOrd="0" presId="urn:microsoft.com/office/officeart/2005/8/layout/chevron2"/>
    <dgm:cxn modelId="{2441E2A4-EB35-4959-8F30-C7A62DE673A6}" type="presParOf" srcId="{1559BDBB-3092-41E9-B9C1-048492BF4A5F}" destId="{C397A776-8E4A-49DD-A333-A0DC2E84D8AB}" srcOrd="1" destOrd="0" presId="urn:microsoft.com/office/officeart/2005/8/layout/chevron2"/>
    <dgm:cxn modelId="{3AD1F5DC-D6A5-4E5C-A7B5-9529CE211183}" type="presParOf" srcId="{CAB7BC00-32C7-41FB-B49C-5B4CE2DF2A9E}" destId="{894DF4D7-7B10-40C4-9C77-E189914FD652}" srcOrd="5" destOrd="0" presId="urn:microsoft.com/office/officeart/2005/8/layout/chevron2"/>
    <dgm:cxn modelId="{DB5D30D6-37AA-4FFC-BB36-C0F623660E1F}" type="presParOf" srcId="{CAB7BC00-32C7-41FB-B49C-5B4CE2DF2A9E}" destId="{9F13409A-40F4-4D49-BCFB-60024B5795D0}" srcOrd="6" destOrd="0" presId="urn:microsoft.com/office/officeart/2005/8/layout/chevron2"/>
    <dgm:cxn modelId="{85249453-CE1D-47AA-8A96-C7FDB52ECC1E}" type="presParOf" srcId="{9F13409A-40F4-4D49-BCFB-60024B5795D0}" destId="{3631FB3C-64FA-4365-B44E-4D88EF229609}" srcOrd="0" destOrd="0" presId="urn:microsoft.com/office/officeart/2005/8/layout/chevron2"/>
    <dgm:cxn modelId="{6204C49C-38F1-495B-A47D-7C97F88DD581}" type="presParOf" srcId="{9F13409A-40F4-4D49-BCFB-60024B5795D0}" destId="{2D6D9792-3D5D-401C-814A-1AA129CBD031}" srcOrd="1" destOrd="0" presId="urn:microsoft.com/office/officeart/2005/8/layout/chevron2"/>
    <dgm:cxn modelId="{9F5F7278-7EA3-4EF9-9304-668ECF9A584E}" type="presParOf" srcId="{CAB7BC00-32C7-41FB-B49C-5B4CE2DF2A9E}" destId="{38DCC7C2-E7E8-40A1-9C8E-5C10721447EB}" srcOrd="7" destOrd="0" presId="urn:microsoft.com/office/officeart/2005/8/layout/chevron2"/>
    <dgm:cxn modelId="{4A4CE954-B6F5-436E-AAD6-273770E5B5C0}" type="presParOf" srcId="{CAB7BC00-32C7-41FB-B49C-5B4CE2DF2A9E}" destId="{DE494C70-1456-498C-95BC-22B447BE09DF}" srcOrd="8" destOrd="0" presId="urn:microsoft.com/office/officeart/2005/8/layout/chevron2"/>
    <dgm:cxn modelId="{5ED5C665-3294-4E64-8146-02789C313B9C}" type="presParOf" srcId="{DE494C70-1456-498C-95BC-22B447BE09DF}" destId="{45F0DA2B-30BD-42D6-9EFA-504DB2889528}" srcOrd="0" destOrd="0" presId="urn:microsoft.com/office/officeart/2005/8/layout/chevron2"/>
    <dgm:cxn modelId="{20F28CA0-D3C3-40A6-862F-037529E469A8}" type="presParOf" srcId="{DE494C70-1456-498C-95BC-22B447BE09DF}" destId="{2363E5F1-AFB4-4451-81EE-E3C18E4AB31C}" srcOrd="1" destOrd="0" presId="urn:microsoft.com/office/officeart/2005/8/layout/chevron2"/>
    <dgm:cxn modelId="{AE75E96F-0AD1-4234-B99C-E2AC92A8D002}" type="presParOf" srcId="{CAB7BC00-32C7-41FB-B49C-5B4CE2DF2A9E}" destId="{25ECDE5B-26EC-494E-9994-15E9E3CA66D8}" srcOrd="9" destOrd="0" presId="urn:microsoft.com/office/officeart/2005/8/layout/chevron2"/>
    <dgm:cxn modelId="{896E88B4-81C3-4C8A-8D50-5896C7D4AD95}" type="presParOf" srcId="{CAB7BC00-32C7-41FB-B49C-5B4CE2DF2A9E}" destId="{31E4709B-CFAB-40F3-AEEF-3E28072A7E0C}" srcOrd="10" destOrd="0" presId="urn:microsoft.com/office/officeart/2005/8/layout/chevron2"/>
    <dgm:cxn modelId="{8C30D45D-5374-45C6-B474-DB35B7923CF4}" type="presParOf" srcId="{31E4709B-CFAB-40F3-AEEF-3E28072A7E0C}" destId="{4949983E-CE8F-40A6-8632-2604C6AD38F4}" srcOrd="0" destOrd="0" presId="urn:microsoft.com/office/officeart/2005/8/layout/chevron2"/>
    <dgm:cxn modelId="{B2B1B25A-0FF8-4665-BCEE-CB370ED36177}" type="presParOf" srcId="{31E4709B-CFAB-40F3-AEEF-3E28072A7E0C}" destId="{512194BE-8623-4280-BF1A-B2A7B74E127B}" srcOrd="1" destOrd="0" presId="urn:microsoft.com/office/officeart/2005/8/layout/chevron2"/>
    <dgm:cxn modelId="{1A7B7B51-FECD-400A-984F-14ED460339F0}" type="presParOf" srcId="{CAB7BC00-32C7-41FB-B49C-5B4CE2DF2A9E}" destId="{334B93BF-C039-41F3-88DE-4C1A013B4B7B}" srcOrd="11" destOrd="0" presId="urn:microsoft.com/office/officeart/2005/8/layout/chevron2"/>
    <dgm:cxn modelId="{43008A2B-42AC-4ECE-863D-4E3F61452507}" type="presParOf" srcId="{CAB7BC00-32C7-41FB-B49C-5B4CE2DF2A9E}" destId="{52F63C40-0623-4713-8853-BCE91133C765}" srcOrd="12" destOrd="0" presId="urn:microsoft.com/office/officeart/2005/8/layout/chevron2"/>
    <dgm:cxn modelId="{E2EE440A-29EF-4483-95F7-33C6F4708E4A}" type="presParOf" srcId="{52F63C40-0623-4713-8853-BCE91133C765}" destId="{BB111424-8591-44DE-8C69-9EF540F2A30D}" srcOrd="0" destOrd="0" presId="urn:microsoft.com/office/officeart/2005/8/layout/chevron2"/>
    <dgm:cxn modelId="{D3FAC2BE-FC4F-4A9F-9D90-D29B89477437}" type="presParOf" srcId="{52F63C40-0623-4713-8853-BCE91133C765}" destId="{6CB5C443-C699-4ABF-8CB3-D8E371AB9329}" srcOrd="1" destOrd="0" presId="urn:microsoft.com/office/officeart/2005/8/layout/chevron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2D9E1D3-7805-4939-8A3B-A8C832199489}">
      <dsp:nvSpPr>
        <dsp:cNvPr id="0" name=""/>
        <dsp:cNvSpPr/>
      </dsp:nvSpPr>
      <dsp:spPr>
        <a:xfrm rot="5400000">
          <a:off x="-46683" y="46683"/>
          <a:ext cx="311223" cy="217856"/>
        </a:xfrm>
        <a:prstGeom prst="chevron">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de-DE" sz="600" kern="1200"/>
            <a:t>1</a:t>
          </a:r>
        </a:p>
      </dsp:txBody>
      <dsp:txXfrm rot="-5400000">
        <a:off x="1" y="108927"/>
        <a:ext cx="217856" cy="93367"/>
      </dsp:txXfrm>
    </dsp:sp>
    <dsp:sp modelId="{EDD16493-9B71-4336-8BB7-1E8A417DC1AB}">
      <dsp:nvSpPr>
        <dsp:cNvPr id="0" name=""/>
        <dsp:cNvSpPr/>
      </dsp:nvSpPr>
      <dsp:spPr>
        <a:xfrm rot="5400000">
          <a:off x="2622393" y="-2404536"/>
          <a:ext cx="202295" cy="5011368"/>
        </a:xfrm>
        <a:prstGeom prst="round2SameRect">
          <a:avLst/>
        </a:prstGeom>
        <a:solidFill>
          <a:schemeClr val="lt1">
            <a:alpha val="90000"/>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de-DE" sz="1000" kern="1200">
              <a:latin typeface="Corbel" panose="020B0503020204020204" pitchFamily="34" charset="0"/>
            </a:rPr>
            <a:t> Herunterladen des Formulars "Reisegebühren für Schulveranstaltungen"</a:t>
          </a:r>
        </a:p>
      </dsp:txBody>
      <dsp:txXfrm rot="-5400000">
        <a:off x="217857" y="9875"/>
        <a:ext cx="5001493" cy="182545"/>
      </dsp:txXfrm>
    </dsp:sp>
    <dsp:sp modelId="{2B7CFC51-2CB3-489D-A4B8-7350DE2342E9}">
      <dsp:nvSpPr>
        <dsp:cNvPr id="0" name=""/>
        <dsp:cNvSpPr/>
      </dsp:nvSpPr>
      <dsp:spPr>
        <a:xfrm rot="5400000">
          <a:off x="-46683" y="293648"/>
          <a:ext cx="311223" cy="217856"/>
        </a:xfrm>
        <a:prstGeom prst="chevron">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de-DE" sz="600" kern="1200"/>
            <a:t>2</a:t>
          </a:r>
        </a:p>
      </dsp:txBody>
      <dsp:txXfrm rot="-5400000">
        <a:off x="1" y="355892"/>
        <a:ext cx="217856" cy="93367"/>
      </dsp:txXfrm>
    </dsp:sp>
    <dsp:sp modelId="{A2622132-CD0C-4BD7-8F31-C4938E500CEF}">
      <dsp:nvSpPr>
        <dsp:cNvPr id="0" name=""/>
        <dsp:cNvSpPr/>
      </dsp:nvSpPr>
      <dsp:spPr>
        <a:xfrm rot="5400000">
          <a:off x="2622393" y="-2157571"/>
          <a:ext cx="202295" cy="5011368"/>
        </a:xfrm>
        <a:prstGeom prst="round2SameRect">
          <a:avLst/>
        </a:prstGeom>
        <a:solidFill>
          <a:schemeClr val="lt1">
            <a:alpha val="90000"/>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de-DE" sz="1000" kern="1200">
              <a:latin typeface="Corbel" panose="020B0503020204020204" pitchFamily="34" charset="0"/>
            </a:rPr>
            <a:t> Digitales Ausfüllen des Formulars "Reisegebühren für Schulveranstaltungen"</a:t>
          </a:r>
        </a:p>
      </dsp:txBody>
      <dsp:txXfrm rot="-5400000">
        <a:off x="217857" y="256840"/>
        <a:ext cx="5001493" cy="182545"/>
      </dsp:txXfrm>
    </dsp:sp>
    <dsp:sp modelId="{AD985C71-D04B-4F3D-B96C-71340CCBB3FB}">
      <dsp:nvSpPr>
        <dsp:cNvPr id="0" name=""/>
        <dsp:cNvSpPr/>
      </dsp:nvSpPr>
      <dsp:spPr>
        <a:xfrm rot="5400000">
          <a:off x="-46683" y="539514"/>
          <a:ext cx="311223" cy="217856"/>
        </a:xfrm>
        <a:prstGeom prst="chevron">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de-DE" sz="600" kern="1200"/>
            <a:t>3</a:t>
          </a:r>
        </a:p>
      </dsp:txBody>
      <dsp:txXfrm rot="-5400000">
        <a:off x="1" y="601758"/>
        <a:ext cx="217856" cy="93367"/>
      </dsp:txXfrm>
    </dsp:sp>
    <dsp:sp modelId="{C397A776-8E4A-49DD-A333-A0DC2E84D8AB}">
      <dsp:nvSpPr>
        <dsp:cNvPr id="0" name=""/>
        <dsp:cNvSpPr/>
      </dsp:nvSpPr>
      <dsp:spPr>
        <a:xfrm rot="5400000">
          <a:off x="2622393" y="-1911705"/>
          <a:ext cx="202295" cy="5011368"/>
        </a:xfrm>
        <a:prstGeom prst="round2SameRect">
          <a:avLst/>
        </a:prstGeom>
        <a:solidFill>
          <a:schemeClr val="lt1">
            <a:alpha val="90000"/>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de-DE" sz="1000" kern="1200">
              <a:latin typeface="Corbel" panose="020B0503020204020204" pitchFamily="34" charset="0"/>
            </a:rPr>
            <a:t> Ausdrucken des Formulars "Reisegebühren für Schulveranstaltungen"</a:t>
          </a:r>
        </a:p>
      </dsp:txBody>
      <dsp:txXfrm rot="-5400000">
        <a:off x="217857" y="502706"/>
        <a:ext cx="5001493" cy="182545"/>
      </dsp:txXfrm>
    </dsp:sp>
    <dsp:sp modelId="{3631FB3C-64FA-4365-B44E-4D88EF229609}">
      <dsp:nvSpPr>
        <dsp:cNvPr id="0" name=""/>
        <dsp:cNvSpPr/>
      </dsp:nvSpPr>
      <dsp:spPr>
        <a:xfrm rot="5400000">
          <a:off x="-46683" y="775854"/>
          <a:ext cx="311223" cy="217856"/>
        </a:xfrm>
        <a:prstGeom prst="chevron">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de-DE" sz="600" kern="1200"/>
            <a:t>4</a:t>
          </a:r>
        </a:p>
      </dsp:txBody>
      <dsp:txXfrm rot="-5400000">
        <a:off x="1" y="838098"/>
        <a:ext cx="217856" cy="93367"/>
      </dsp:txXfrm>
    </dsp:sp>
    <dsp:sp modelId="{2D6D9792-3D5D-401C-814A-1AA129CBD031}">
      <dsp:nvSpPr>
        <dsp:cNvPr id="0" name=""/>
        <dsp:cNvSpPr/>
      </dsp:nvSpPr>
      <dsp:spPr>
        <a:xfrm rot="5400000">
          <a:off x="2622393" y="-1665839"/>
          <a:ext cx="202295" cy="5011368"/>
        </a:xfrm>
        <a:prstGeom prst="round2SameRect">
          <a:avLst/>
        </a:prstGeom>
        <a:solidFill>
          <a:schemeClr val="lt1">
            <a:alpha val="90000"/>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de-DE" sz="1000" kern="1200">
              <a:latin typeface="Corbel" panose="020B0503020204020204" pitchFamily="34" charset="0"/>
            </a:rPr>
            <a:t> Belege, Rechnungen und Einzahlungsbestätigungen beilegen</a:t>
          </a:r>
        </a:p>
      </dsp:txBody>
      <dsp:txXfrm rot="-5400000">
        <a:off x="217857" y="748572"/>
        <a:ext cx="5001493" cy="182545"/>
      </dsp:txXfrm>
    </dsp:sp>
    <dsp:sp modelId="{45F0DA2B-30BD-42D6-9EFA-504DB2889528}">
      <dsp:nvSpPr>
        <dsp:cNvPr id="0" name=""/>
        <dsp:cNvSpPr/>
      </dsp:nvSpPr>
      <dsp:spPr>
        <a:xfrm rot="5400000">
          <a:off x="-46683" y="1021720"/>
          <a:ext cx="311223" cy="217856"/>
        </a:xfrm>
        <a:prstGeom prst="chevron">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de-DE" sz="600" kern="1200"/>
            <a:t>5</a:t>
          </a:r>
        </a:p>
      </dsp:txBody>
      <dsp:txXfrm rot="-5400000">
        <a:off x="1" y="1083964"/>
        <a:ext cx="217856" cy="93367"/>
      </dsp:txXfrm>
    </dsp:sp>
    <dsp:sp modelId="{2363E5F1-AFB4-4451-81EE-E3C18E4AB31C}">
      <dsp:nvSpPr>
        <dsp:cNvPr id="0" name=""/>
        <dsp:cNvSpPr/>
      </dsp:nvSpPr>
      <dsp:spPr>
        <a:xfrm rot="5400000">
          <a:off x="2622393" y="-1419973"/>
          <a:ext cx="202295" cy="5011368"/>
        </a:xfrm>
        <a:prstGeom prst="round2SameRect">
          <a:avLst/>
        </a:prstGeom>
        <a:solidFill>
          <a:schemeClr val="lt1">
            <a:alpha val="90000"/>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de-DE" sz="1000" kern="1200">
              <a:latin typeface="Corbel" panose="020B0503020204020204" pitchFamily="34" charset="0"/>
            </a:rPr>
            <a:t> Abstempeln des Formulars durch die Schulleitung</a:t>
          </a:r>
        </a:p>
      </dsp:txBody>
      <dsp:txXfrm rot="-5400000">
        <a:off x="217857" y="994438"/>
        <a:ext cx="5001493" cy="182545"/>
      </dsp:txXfrm>
    </dsp:sp>
    <dsp:sp modelId="{4949983E-CE8F-40A6-8632-2604C6AD38F4}">
      <dsp:nvSpPr>
        <dsp:cNvPr id="0" name=""/>
        <dsp:cNvSpPr/>
      </dsp:nvSpPr>
      <dsp:spPr>
        <a:xfrm rot="5400000">
          <a:off x="-46683" y="1269657"/>
          <a:ext cx="311223" cy="217856"/>
        </a:xfrm>
        <a:prstGeom prst="chevron">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de-DE" sz="600" kern="1200"/>
            <a:t>6</a:t>
          </a:r>
        </a:p>
      </dsp:txBody>
      <dsp:txXfrm rot="-5400000">
        <a:off x="1" y="1331901"/>
        <a:ext cx="217856" cy="93367"/>
      </dsp:txXfrm>
    </dsp:sp>
    <dsp:sp modelId="{512194BE-8623-4280-BF1A-B2A7B74E127B}">
      <dsp:nvSpPr>
        <dsp:cNvPr id="0" name=""/>
        <dsp:cNvSpPr/>
      </dsp:nvSpPr>
      <dsp:spPr>
        <a:xfrm rot="5400000">
          <a:off x="2553637" y="-1105350"/>
          <a:ext cx="339807" cy="5011368"/>
        </a:xfrm>
        <a:prstGeom prst="round2SameRect">
          <a:avLst/>
        </a:prstGeom>
        <a:solidFill>
          <a:schemeClr val="lt1">
            <a:alpha val="90000"/>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de-DE" sz="1000" kern="1200">
              <a:latin typeface="Corbel" panose="020B0503020204020204" pitchFamily="34" charset="0"/>
            </a:rPr>
            <a:t> Übermittlung des Formulars samt Belegen, Rechnungen und Einzahlungsbestätigungen </a:t>
          </a:r>
          <a:br>
            <a:rPr lang="de-DE" sz="1000" kern="1200">
              <a:latin typeface="Corbel" panose="020B0503020204020204" pitchFamily="34" charset="0"/>
            </a:rPr>
          </a:br>
          <a:r>
            <a:rPr lang="de-DE" sz="1000" kern="1200">
              <a:latin typeface="Corbel" panose="020B0503020204020204" pitchFamily="34" charset="0"/>
            </a:rPr>
            <a:t> direkt an die Bildungsdirektion für Tirol</a:t>
          </a:r>
        </a:p>
      </dsp:txBody>
      <dsp:txXfrm rot="-5400000">
        <a:off x="217857" y="1247018"/>
        <a:ext cx="4994780" cy="306631"/>
      </dsp:txXfrm>
    </dsp:sp>
    <dsp:sp modelId="{BB111424-8591-44DE-8C69-9EF540F2A30D}">
      <dsp:nvSpPr>
        <dsp:cNvPr id="0" name=""/>
        <dsp:cNvSpPr/>
      </dsp:nvSpPr>
      <dsp:spPr>
        <a:xfrm rot="5400000">
          <a:off x="-46683" y="1515523"/>
          <a:ext cx="311223" cy="217856"/>
        </a:xfrm>
        <a:prstGeom prst="chevron">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 tIns="3810" rIns="3810" bIns="3810" numCol="1" spcCol="1270" anchor="ctr" anchorCtr="0">
          <a:noAutofit/>
        </a:bodyPr>
        <a:lstStyle/>
        <a:p>
          <a:pPr marL="0" lvl="0" indent="0" algn="ctr" defTabSz="266700">
            <a:lnSpc>
              <a:spcPct val="90000"/>
            </a:lnSpc>
            <a:spcBef>
              <a:spcPct val="0"/>
            </a:spcBef>
            <a:spcAft>
              <a:spcPct val="35000"/>
            </a:spcAft>
            <a:buNone/>
          </a:pPr>
          <a:r>
            <a:rPr lang="de-DE" sz="600" kern="1200"/>
            <a:t>7</a:t>
          </a:r>
        </a:p>
      </dsp:txBody>
      <dsp:txXfrm rot="-5400000">
        <a:off x="1" y="1577767"/>
        <a:ext cx="217856" cy="93367"/>
      </dsp:txXfrm>
    </dsp:sp>
    <dsp:sp modelId="{6CB5C443-C699-4ABF-8CB3-D8E371AB9329}">
      <dsp:nvSpPr>
        <dsp:cNvPr id="0" name=""/>
        <dsp:cNvSpPr/>
      </dsp:nvSpPr>
      <dsp:spPr>
        <a:xfrm rot="5400000">
          <a:off x="2622393" y="-859484"/>
          <a:ext cx="202295" cy="5011368"/>
        </a:xfrm>
        <a:prstGeom prst="round2SameRect">
          <a:avLst/>
        </a:prstGeom>
        <a:solidFill>
          <a:schemeClr val="lt1">
            <a:alpha val="90000"/>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71120" tIns="6350" rIns="6350" bIns="6350" numCol="1" spcCol="1270" anchor="ctr" anchorCtr="0">
          <a:noAutofit/>
        </a:bodyPr>
        <a:lstStyle/>
        <a:p>
          <a:pPr marL="57150" lvl="1" indent="-57150" algn="l" defTabSz="444500">
            <a:lnSpc>
              <a:spcPct val="90000"/>
            </a:lnSpc>
            <a:spcBef>
              <a:spcPct val="0"/>
            </a:spcBef>
            <a:spcAft>
              <a:spcPct val="15000"/>
            </a:spcAft>
            <a:buChar char="•"/>
          </a:pPr>
          <a:r>
            <a:rPr lang="de-DE" sz="1000" b="0" kern="1200">
              <a:latin typeface="Corbel" panose="020B0503020204020204" pitchFamily="34" charset="0"/>
            </a:rPr>
            <a:t>Ansprechpersonen</a:t>
          </a:r>
          <a:r>
            <a:rPr lang="de-DE" sz="1050" b="0" kern="1200">
              <a:latin typeface="Corbel" panose="020B0503020204020204" pitchFamily="34" charset="0"/>
            </a:rPr>
            <a:t> </a:t>
          </a:r>
          <a:r>
            <a:rPr lang="de-DE" sz="1000" b="0" kern="1200">
              <a:latin typeface="Corbel" panose="020B0503020204020204" pitchFamily="34" charset="0"/>
            </a:rPr>
            <a:t>bzgl</a:t>
          </a:r>
          <a:r>
            <a:rPr lang="de-DE" sz="1000" kern="1200">
              <a:latin typeface="Corbel" panose="020B0503020204020204" pitchFamily="34" charset="0"/>
            </a:rPr>
            <a:t>. Schulveranstaltungen</a:t>
          </a:r>
          <a:r>
            <a:rPr lang="de-DE" sz="1050" kern="1200">
              <a:latin typeface="Corbel" panose="020B0503020204020204" pitchFamily="34" charset="0"/>
            </a:rPr>
            <a:t> </a:t>
          </a:r>
        </a:p>
      </dsp:txBody>
      <dsp:txXfrm rot="-5400000">
        <a:off x="217857" y="1554927"/>
        <a:ext cx="5001493" cy="182545"/>
      </dsp:txXfrm>
    </dsp:sp>
  </dsp:spTree>
</dsp:drawing>
</file>

<file path=xl/diagrams/layout1.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image" Target="../media/image9.png"/><Relationship Id="rId18" Type="http://schemas.openxmlformats.org/officeDocument/2006/relationships/image" Target="../media/image14.png"/><Relationship Id="rId3" Type="http://schemas.openxmlformats.org/officeDocument/2006/relationships/diagramQuickStyle" Target="../diagrams/quickStyle1.xml"/><Relationship Id="rId7" Type="http://schemas.openxmlformats.org/officeDocument/2006/relationships/image" Target="../media/image3.png"/><Relationship Id="rId12" Type="http://schemas.openxmlformats.org/officeDocument/2006/relationships/image" Target="../media/image8.png"/><Relationship Id="rId17" Type="http://schemas.openxmlformats.org/officeDocument/2006/relationships/image" Target="../media/image13.png"/><Relationship Id="rId2" Type="http://schemas.openxmlformats.org/officeDocument/2006/relationships/diagramLayout" Target="../diagrams/layout1.xml"/><Relationship Id="rId16" Type="http://schemas.openxmlformats.org/officeDocument/2006/relationships/image" Target="../media/image12.png"/><Relationship Id="rId1" Type="http://schemas.openxmlformats.org/officeDocument/2006/relationships/diagramData" Target="../diagrams/data1.xml"/><Relationship Id="rId6" Type="http://schemas.openxmlformats.org/officeDocument/2006/relationships/image" Target="../media/image2.png"/><Relationship Id="rId11" Type="http://schemas.openxmlformats.org/officeDocument/2006/relationships/image" Target="../media/image7.png"/><Relationship Id="rId5" Type="http://schemas.microsoft.com/office/2007/relationships/diagramDrawing" Target="../diagrams/drawing1.xml"/><Relationship Id="rId15" Type="http://schemas.openxmlformats.org/officeDocument/2006/relationships/image" Target="../media/image11.png"/><Relationship Id="rId10" Type="http://schemas.openxmlformats.org/officeDocument/2006/relationships/image" Target="../media/image6.png"/><Relationship Id="rId19" Type="http://schemas.openxmlformats.org/officeDocument/2006/relationships/image" Target="../media/image15.png"/><Relationship Id="rId4" Type="http://schemas.openxmlformats.org/officeDocument/2006/relationships/diagramColors" Target="../diagrams/colors1.xml"/><Relationship Id="rId9" Type="http://schemas.openxmlformats.org/officeDocument/2006/relationships/image" Target="../media/image5.png"/><Relationship Id="rId1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2" Type="http://schemas.openxmlformats.org/officeDocument/2006/relationships/image" Target="../media/image18.jpeg"/><Relationship Id="rId1" Type="http://schemas.openxmlformats.org/officeDocument/2006/relationships/image" Target="../media/image17.jpeg"/></Relationships>
</file>

<file path=xl/drawings/_rels/drawing6.xml.rels><?xml version="1.0" encoding="UTF-8" standalone="yes"?>
<Relationships xmlns="http://schemas.openxmlformats.org/package/2006/relationships"><Relationship Id="rId3" Type="http://schemas.openxmlformats.org/officeDocument/2006/relationships/hyperlink" Target="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160&amp;page=1&amp;start=0&amp;ndsp=20" TargetMode="External"/><Relationship Id="rId2" Type="http://schemas.openxmlformats.org/officeDocument/2006/relationships/hyperlink" Target="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440&amp;page=1&amp;start=0&amp;ndsp=20" TargetMode="External"/><Relationship Id="rId1" Type="http://schemas.openxmlformats.org/officeDocument/2006/relationships/image" Target="../media/image17.jpeg"/><Relationship Id="rId4"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457200</xdr:colOff>
          <xdr:row>15</xdr:row>
          <xdr:rowOff>57150</xdr:rowOff>
        </xdr:from>
        <xdr:to>
          <xdr:col>6</xdr:col>
          <xdr:colOff>381000</xdr:colOff>
          <xdr:row>16</xdr:row>
          <xdr:rowOff>9525</xdr:rowOff>
        </xdr:to>
        <xdr:sp macro="" textlink="">
          <xdr:nvSpPr>
            <xdr:cNvPr id="1053" name="Drop Down 29" descr="auwählen"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438150</xdr:colOff>
          <xdr:row>10</xdr:row>
          <xdr:rowOff>123825</xdr:rowOff>
        </xdr:from>
        <xdr:to>
          <xdr:col>6</xdr:col>
          <xdr:colOff>409575</xdr:colOff>
          <xdr:row>12</xdr:row>
          <xdr:rowOff>38100</xdr:rowOff>
        </xdr:to>
        <xdr:sp macro="" textlink="">
          <xdr:nvSpPr>
            <xdr:cNvPr id="1056" name="Drop Dow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0</xdr:colOff>
      <xdr:row>112</xdr:row>
      <xdr:rowOff>0</xdr:rowOff>
    </xdr:from>
    <xdr:to>
      <xdr:col>9</xdr:col>
      <xdr:colOff>0</xdr:colOff>
      <xdr:row>114</xdr:row>
      <xdr:rowOff>98460</xdr:rowOff>
    </xdr:to>
    <xdr:sp macro="" textlink="" fLocksText="0">
      <xdr:nvSpPr>
        <xdr:cNvPr id="1066" name="Text Box 42">
          <a:extLst>
            <a:ext uri="{FF2B5EF4-FFF2-40B4-BE49-F238E27FC236}">
              <a16:creationId xmlns:a16="http://schemas.microsoft.com/office/drawing/2014/main" id="{00000000-0008-0000-0000-00002A040000}"/>
            </a:ext>
          </a:extLst>
        </xdr:cNvPr>
        <xdr:cNvSpPr txBox="1">
          <a:spLocks noChangeArrowheads="1"/>
        </xdr:cNvSpPr>
      </xdr:nvSpPr>
      <xdr:spPr bwMode="auto">
        <a:xfrm>
          <a:off x="0" y="21450300"/>
          <a:ext cx="7648575" cy="419100"/>
        </a:xfrm>
        <a:prstGeom prst="rect">
          <a:avLst/>
        </a:prstGeom>
        <a:solidFill>
          <a:srgbClr val="FFFFCC"/>
        </a:solidFill>
        <a:ln w="9525">
          <a:solidFill>
            <a:srgbClr val="000000"/>
          </a:solidFill>
          <a:miter lim="800000"/>
        </a:ln>
      </xdr:spPr>
      <xdr:txBody>
        <a:bodyPr/>
        <a:lstStyle/>
        <a:p>
          <a:endParaRPr lang="de-AT"/>
        </a:p>
      </xdr:txBody>
    </xdr:sp>
    <xdr:clientData fLocksWithSheet="0"/>
  </xdr:twoCellAnchor>
  <mc:AlternateContent xmlns:mc="http://schemas.openxmlformats.org/markup-compatibility/2006">
    <mc:Choice xmlns:a14="http://schemas.microsoft.com/office/drawing/2010/main" Requires="a14">
      <xdr:twoCellAnchor editAs="oneCell">
        <xdr:from>
          <xdr:col>3</xdr:col>
          <xdr:colOff>19050</xdr:colOff>
          <xdr:row>16</xdr:row>
          <xdr:rowOff>95250</xdr:rowOff>
        </xdr:from>
        <xdr:to>
          <xdr:col>6</xdr:col>
          <xdr:colOff>409575</xdr:colOff>
          <xdr:row>20</xdr:row>
          <xdr:rowOff>9525</xdr:rowOff>
        </xdr:to>
        <xdr:sp macro="" textlink="">
          <xdr:nvSpPr>
            <xdr:cNvPr id="1067" name="Drop Dow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7</xdr:col>
      <xdr:colOff>0</xdr:colOff>
      <xdr:row>12</xdr:row>
      <xdr:rowOff>155576</xdr:rowOff>
    </xdr:from>
    <xdr:to>
      <xdr:col>9</xdr:col>
      <xdr:colOff>0</xdr:colOff>
      <xdr:row>15</xdr:row>
      <xdr:rowOff>47625</xdr:rowOff>
    </xdr:to>
    <xdr:sp macro="[0]!Best_Unterkunft" textlink="">
      <xdr:nvSpPr>
        <xdr:cNvPr id="1317" name="Text Box 293">
          <a:extLst>
            <a:ext uri="{FF2B5EF4-FFF2-40B4-BE49-F238E27FC236}">
              <a16:creationId xmlns:a16="http://schemas.microsoft.com/office/drawing/2014/main" id="{00000000-0008-0000-0000-000025050000}"/>
            </a:ext>
          </a:extLst>
        </xdr:cNvPr>
        <xdr:cNvSpPr txBox="1">
          <a:spLocks noChangeArrowheads="1"/>
        </xdr:cNvSpPr>
      </xdr:nvSpPr>
      <xdr:spPr bwMode="auto">
        <a:xfrm>
          <a:off x="5934075" y="2428875"/>
          <a:ext cx="1714500" cy="381000"/>
        </a:xfrm>
        <a:prstGeom prst="rect">
          <a:avLst/>
        </a:prstGeom>
        <a:ln>
          <a:solidFill>
            <a:schemeClr val="accent5">
              <a:shade val="95000"/>
              <a:satMod val="105000"/>
            </a:schemeClr>
          </a:solidFill>
        </a:ln>
      </xdr:spPr>
      <xdr:style>
        <a:lnRef idx="1">
          <a:schemeClr val="accent5"/>
        </a:lnRef>
        <a:fillRef idx="2">
          <a:schemeClr val="accent5"/>
        </a:fillRef>
        <a:effectRef idx="1">
          <a:schemeClr val="accent5"/>
        </a:effectRef>
        <a:fontRef idx="minor">
          <a:schemeClr val="tx1"/>
        </a:fontRef>
      </xdr:style>
      <xdr:txBody>
        <a:bodyPr vertOverflow="clip" wrap="square" lIns="27432" tIns="22860" rIns="27432" bIns="0" anchor="t" upright="1"/>
        <a:lstStyle/>
        <a:p>
          <a:pPr algn="ctr" rtl="0">
            <a:defRPr sz="1000">
              <a:solidFill>
                <a:schemeClr val="tx1"/>
              </a:solidFill>
            </a:defRPr>
          </a:pPr>
          <a:r>
            <a:rPr lang="de-DE" sz="900" b="0" i="0" u="none" baseline="0">
              <a:solidFill>
                <a:srgbClr val="000000"/>
              </a:solidFill>
              <a:latin typeface="Corbel" panose="020B0503020204020204" pitchFamily="34" charset="0"/>
              <a:cs typeface="Arial"/>
            </a:rPr>
            <a:t>Zur</a:t>
          </a:r>
          <a:r>
            <a:rPr lang="de-DE" sz="900" b="0" i="0" u="none" baseline="0">
              <a:solidFill>
                <a:srgbClr val="000000"/>
              </a:solidFill>
              <a:latin typeface="Arial"/>
              <a:cs typeface="Arial"/>
            </a:rPr>
            <a:t> </a:t>
          </a:r>
          <a:r>
            <a:rPr lang="de-DE" sz="900" b="0" i="0" u="none" baseline="0">
              <a:solidFill>
                <a:srgbClr val="000000"/>
              </a:solidFill>
              <a:latin typeface="Corbel" panose="020B0503020204020204" pitchFamily="34" charset="0"/>
              <a:cs typeface="Arial"/>
            </a:rPr>
            <a:t>Bestätigung</a:t>
          </a:r>
          <a:r>
            <a:rPr lang="de-DE" sz="900" b="0" i="0" u="none" baseline="0">
              <a:solidFill>
                <a:srgbClr val="000000"/>
              </a:solidFill>
              <a:latin typeface="Arial"/>
              <a:cs typeface="Arial"/>
            </a:rPr>
            <a:t> </a:t>
          </a:r>
        </a:p>
        <a:p>
          <a:pPr algn="ctr" rtl="0">
            <a:defRPr sz="1000">
              <a:solidFill>
                <a:schemeClr val="tx1"/>
              </a:solidFill>
            </a:defRPr>
          </a:pPr>
          <a:r>
            <a:rPr lang="de-DE" sz="900" b="0" i="0" u="none" baseline="0">
              <a:solidFill>
                <a:srgbClr val="000000"/>
              </a:solidFill>
              <a:latin typeface="Corbel" panose="020B0503020204020204" pitchFamily="34" charset="0"/>
              <a:cs typeface="Arial"/>
            </a:rPr>
            <a:t>Unterkunft</a:t>
          </a:r>
          <a:endParaRPr lang="de-DE">
            <a:latin typeface="Corbel" panose="020B0503020204020204" pitchFamily="34" charset="0"/>
          </a:endParaRPr>
        </a:p>
      </xdr:txBody>
    </xdr:sp>
    <xdr:clientData fPrintsWithSheet="0"/>
  </xdr:twoCellAnchor>
  <xdr:twoCellAnchor>
    <xdr:from>
      <xdr:col>2</xdr:col>
      <xdr:colOff>213442</xdr:colOff>
      <xdr:row>115</xdr:row>
      <xdr:rowOff>15363</xdr:rowOff>
    </xdr:from>
    <xdr:to>
      <xdr:col>5</xdr:col>
      <xdr:colOff>398885</xdr:colOff>
      <xdr:row>126</xdr:row>
      <xdr:rowOff>247650</xdr:rowOff>
    </xdr:to>
    <xdr:sp macro="" textlink="" fLocksText="0">
      <xdr:nvSpPr>
        <xdr:cNvPr id="1429" name="Text Box 306">
          <a:extLst>
            <a:ext uri="{FF2B5EF4-FFF2-40B4-BE49-F238E27FC236}">
              <a16:creationId xmlns:a16="http://schemas.microsoft.com/office/drawing/2014/main" id="{00000000-0008-0000-0000-000095050000}"/>
            </a:ext>
          </a:extLst>
        </xdr:cNvPr>
        <xdr:cNvSpPr txBox="1">
          <a:spLocks noChangeArrowheads="1"/>
        </xdr:cNvSpPr>
      </xdr:nvSpPr>
      <xdr:spPr bwMode="auto">
        <a:xfrm>
          <a:off x="2486025" y="21955125"/>
          <a:ext cx="2419350" cy="168592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800"/>
            </a:lnSpc>
            <a:defRPr sz="1000">
              <a:latin typeface="Arial"/>
              <a:ea typeface="Arial"/>
            </a:defRPr>
          </a:pPr>
          <a:r>
            <a:rPr lang="de-DE" sz="750" b="0" i="0" u="none" baseline="0">
              <a:solidFill>
                <a:srgbClr val="000000"/>
              </a:solidFill>
              <a:ea typeface="Arial"/>
              <a:cs typeface="Arial"/>
            </a:rPr>
            <a:t>Die Angaben in diesem  Formular, sowie deren sachliche Richtigkeit werden bestätigt.</a:t>
          </a:r>
        </a:p>
        <a:p>
          <a:pPr algn="l" rtl="0">
            <a:lnSpc>
              <a:spcPts val="800"/>
            </a:lnSpc>
            <a:defRPr sz="1000">
              <a:latin typeface="Arial"/>
              <a:ea typeface="Arial"/>
            </a:defRPr>
          </a:pPr>
          <a:r>
            <a:rPr lang="de-DE" sz="750" b="0" i="0" u="none" baseline="0">
              <a:solidFill>
                <a:srgbClr val="000000"/>
              </a:solidFill>
              <a:ea typeface="Arial"/>
              <a:cs typeface="Arial"/>
            </a:rPr>
            <a:t>Die Reiserechnung wird im Dienstweg  vorgelegt</a:t>
          </a:r>
        </a:p>
        <a:p>
          <a:pPr algn="l" rtl="0">
            <a:lnSpc>
              <a:spcPts val="800"/>
            </a:lnSpc>
          </a:pPr>
          <a:endParaRPr lang="de-DE" sz="750" b="0" i="0" u="none" baseline="0">
            <a:solidFill>
              <a:srgbClr val="000000"/>
            </a:solidFill>
            <a:latin typeface="Arial"/>
            <a:cs typeface="Arial"/>
          </a:endParaRPr>
        </a:p>
        <a:p>
          <a:pPr algn="l" rtl="0">
            <a:lnSpc>
              <a:spcPts val="800"/>
            </a:lnSpc>
            <a:defRPr sz="1000">
              <a:latin typeface="Arial"/>
              <a:ea typeface="Arial"/>
            </a:defRPr>
          </a:pPr>
          <a:r>
            <a:rPr lang="de-DE" sz="750" b="0" i="0" u="none" baseline="0">
              <a:solidFill>
                <a:srgbClr val="000000"/>
              </a:solidFill>
              <a:ea typeface="Arial"/>
              <a:cs typeface="Arial"/>
            </a:rPr>
            <a:t>_____________________________________</a:t>
          </a:r>
        </a:p>
        <a:p>
          <a:pPr algn="l" rtl="0">
            <a:lnSpc>
              <a:spcPts val="700"/>
            </a:lnSpc>
          </a:pPr>
          <a:endParaRPr lang="de-DE" sz="500" b="0" i="0" u="none" baseline="0">
            <a:solidFill>
              <a:srgbClr val="000000"/>
            </a:solidFill>
            <a:latin typeface="Arial"/>
            <a:cs typeface="Arial"/>
          </a:endParaRPr>
        </a:p>
        <a:p>
          <a:pPr algn="l" rtl="0">
            <a:lnSpc>
              <a:spcPts val="500"/>
            </a:lnSpc>
          </a:pPr>
          <a:endParaRPr lang="de-DE" sz="500" b="0" i="0" u="none" baseline="0">
            <a:solidFill>
              <a:srgbClr val="000000"/>
            </a:solidFill>
            <a:latin typeface="Arial"/>
            <a:cs typeface="Arial"/>
          </a:endParaRPr>
        </a:p>
        <a:p>
          <a:pPr algn="l" rtl="0">
            <a:lnSpc>
              <a:spcPts val="800"/>
            </a:lnSpc>
          </a:pPr>
          <a:endParaRPr lang="de-DE" sz="750" b="0" i="0" u="none" baseline="0">
            <a:solidFill>
              <a:srgbClr val="000000"/>
            </a:solidFill>
            <a:latin typeface="Arial"/>
            <a:cs typeface="Arial"/>
          </a:endParaRPr>
        </a:p>
        <a:p>
          <a:pPr algn="l" rtl="0">
            <a:lnSpc>
              <a:spcPts val="1700"/>
            </a:lnSpc>
            <a:defRPr sz="1000">
              <a:latin typeface="Arial"/>
              <a:ea typeface="Arial"/>
            </a:defRPr>
          </a:pPr>
          <a:r>
            <a:rPr lang="de-DE" sz="1600" b="0" i="0" u="none" baseline="0">
              <a:ln>
                <a:noFill/>
              </a:ln>
              <a:solidFill>
                <a:schemeClr val="bg1">
                  <a:lumMod val="95000"/>
                  <a:alpha val="34000"/>
                </a:schemeClr>
              </a:solidFill>
              <a:effectLst>
                <a:outerShdw blurRad="50800" dist="38100" dir="2700000" algn="tl" rotWithShape="0">
                  <a:prstClr val="black">
                    <a:alpha val="40000"/>
                  </a:prstClr>
                </a:outerShdw>
              </a:effectLst>
              <a:ea typeface="Arial"/>
              <a:cs typeface="Arial"/>
            </a:rPr>
            <a:t>    </a:t>
          </a:r>
          <a:r>
            <a:rPr lang="de-DE" sz="1600" b="0" i="0" u="none" baseline="0">
              <a:ln>
                <a:noFill/>
              </a:ln>
              <a:solidFill>
                <a:schemeClr val="bg1">
                  <a:lumMod val="65000"/>
                  <a:alpha val="34000"/>
                </a:schemeClr>
              </a:solidFill>
              <a:effectLst>
                <a:outerShdw blurRad="50800" dist="38100" dir="2700000" algn="tl" rotWithShape="0">
                  <a:prstClr val="black">
                    <a:alpha val="40000"/>
                  </a:prstClr>
                </a:outerShdw>
              </a:effectLst>
              <a:ea typeface="Arial"/>
              <a:cs typeface="Arial"/>
            </a:rPr>
            <a:t>UNTERSCHRIFT</a:t>
          </a:r>
        </a:p>
        <a:p>
          <a:pPr algn="l" rtl="0">
            <a:lnSpc>
              <a:spcPts val="1700"/>
            </a:lnSpc>
            <a:defRPr sz="1000">
              <a:latin typeface="Arial"/>
              <a:ea typeface="Arial"/>
            </a:defRPr>
          </a:pPr>
          <a:r>
            <a:rPr lang="de-DE" sz="1600" b="0" i="0" u="none" baseline="0">
              <a:ln>
                <a:noFill/>
              </a:ln>
              <a:solidFill>
                <a:schemeClr val="bg1">
                  <a:lumMod val="65000"/>
                  <a:alpha val="34000"/>
                </a:schemeClr>
              </a:solidFill>
              <a:effectLst>
                <a:outerShdw blurRad="50800" dist="38100" dir="2700000" algn="tl" rotWithShape="0">
                  <a:prstClr val="black">
                    <a:alpha val="40000"/>
                  </a:prstClr>
                </a:outerShdw>
              </a:effectLst>
              <a:ea typeface="Arial"/>
              <a:cs typeface="Arial"/>
            </a:rPr>
            <a:t>            DATUM</a:t>
          </a:r>
        </a:p>
        <a:p>
          <a:pPr algn="l" rtl="0">
            <a:lnSpc>
              <a:spcPts val="800"/>
            </a:lnSpc>
          </a:pPr>
          <a:endParaRPr lang="de-DE" sz="750" b="0" i="0" u="none" baseline="0">
            <a:solidFill>
              <a:srgbClr val="000000"/>
            </a:solidFill>
            <a:latin typeface="Arial"/>
            <a:cs typeface="Arial"/>
          </a:endParaRPr>
        </a:p>
        <a:p>
          <a:pPr algn="l" rtl="0">
            <a:lnSpc>
              <a:spcPts val="800"/>
            </a:lnSpc>
          </a:pPr>
          <a:endParaRPr lang="de-DE" sz="750" b="0" i="0" u="none" baseline="0">
            <a:solidFill>
              <a:srgbClr val="000000"/>
            </a:solidFill>
            <a:latin typeface="Arial"/>
            <a:cs typeface="Arial"/>
          </a:endParaRPr>
        </a:p>
        <a:p>
          <a:pPr algn="l" rtl="0">
            <a:lnSpc>
              <a:spcPts val="800"/>
            </a:lnSpc>
            <a:defRPr sz="1000">
              <a:latin typeface="Arial"/>
              <a:ea typeface="Arial"/>
            </a:defRPr>
          </a:pPr>
          <a:r>
            <a:rPr lang="de-DE" sz="750" b="0" i="0" u="none" baseline="0">
              <a:solidFill>
                <a:srgbClr val="000000"/>
              </a:solidFill>
              <a:ea typeface="Arial"/>
              <a:cs typeface="Arial"/>
            </a:rPr>
            <a:t>______________________________________</a:t>
          </a:r>
        </a:p>
        <a:p>
          <a:pPr algn="l" rtl="0">
            <a:lnSpc>
              <a:spcPts val="700"/>
            </a:lnSpc>
            <a:defRPr sz="1000">
              <a:latin typeface="Arial"/>
              <a:ea typeface="Arial"/>
            </a:defRPr>
          </a:pPr>
          <a:r>
            <a:rPr lang="de-DE" sz="750" b="0" i="0" u="none" baseline="0">
              <a:solidFill>
                <a:srgbClr val="000000"/>
              </a:solidFill>
              <a:ea typeface="Arial"/>
              <a:cs typeface="Arial"/>
            </a:rPr>
            <a:t>Datum, Schulleiter/in</a:t>
          </a:r>
        </a:p>
        <a:p>
          <a:pPr algn="l" rtl="0">
            <a:lnSpc>
              <a:spcPts val="1100"/>
            </a:lnSpc>
          </a:pPr>
          <a:endParaRPr lang="de-DE"/>
        </a:p>
      </xdr:txBody>
    </xdr:sp>
    <xdr:clientData fLocksWithSheet="0"/>
  </xdr:twoCellAnchor>
  <xdr:twoCellAnchor>
    <xdr:from>
      <xdr:col>0</xdr:col>
      <xdr:colOff>28575</xdr:colOff>
      <xdr:row>126</xdr:row>
      <xdr:rowOff>327026</xdr:rowOff>
    </xdr:from>
    <xdr:to>
      <xdr:col>19</xdr:col>
      <xdr:colOff>257175</xdr:colOff>
      <xdr:row>126</xdr:row>
      <xdr:rowOff>1114452</xdr:rowOff>
    </xdr:to>
    <xdr:sp macro="" textlink="" fLocksText="0">
      <xdr:nvSpPr>
        <xdr:cNvPr id="1430" name="Text Box 307">
          <a:extLst>
            <a:ext uri="{FF2B5EF4-FFF2-40B4-BE49-F238E27FC236}">
              <a16:creationId xmlns:a16="http://schemas.microsoft.com/office/drawing/2014/main" id="{00000000-0008-0000-0000-000096050000}"/>
            </a:ext>
          </a:extLst>
        </xdr:cNvPr>
        <xdr:cNvSpPr txBox="1">
          <a:spLocks noChangeArrowheads="1"/>
        </xdr:cNvSpPr>
      </xdr:nvSpPr>
      <xdr:spPr bwMode="auto">
        <a:xfrm>
          <a:off x="28575" y="23717250"/>
          <a:ext cx="7620000" cy="790575"/>
        </a:xfrm>
        <a:prstGeom prst="rect">
          <a:avLst/>
        </a:prstGeom>
        <a:solidFill>
          <a:srgbClr val="FFFFFF"/>
        </a:solidFill>
        <a:ln w="9525">
          <a:solidFill>
            <a:srgbClr val="000000"/>
          </a:solidFill>
          <a:miter lim="800000"/>
        </a:ln>
      </xdr:spPr>
      <xdr:txBody>
        <a:bodyPr/>
        <a:lstStyle/>
        <a:p>
          <a:r>
            <a:rPr lang="de-AT"/>
            <a:t>Besondere Vermerke:</a:t>
          </a:r>
        </a:p>
      </xdr:txBody>
    </xdr:sp>
    <xdr:clientData fLocksWithSheet="0"/>
  </xdr:twoCellAnchor>
  <xdr:twoCellAnchor>
    <xdr:from>
      <xdr:col>5</xdr:col>
      <xdr:colOff>490160</xdr:colOff>
      <xdr:row>115</xdr:row>
      <xdr:rowOff>28577</xdr:rowOff>
    </xdr:from>
    <xdr:to>
      <xdr:col>9</xdr:col>
      <xdr:colOff>0</xdr:colOff>
      <xdr:row>118</xdr:row>
      <xdr:rowOff>66676</xdr:rowOff>
    </xdr:to>
    <xdr:sp macro="" textlink="" fLocksText="0">
      <xdr:nvSpPr>
        <xdr:cNvPr id="1431" name="Text Box 309">
          <a:extLst>
            <a:ext uri="{FF2B5EF4-FFF2-40B4-BE49-F238E27FC236}">
              <a16:creationId xmlns:a16="http://schemas.microsoft.com/office/drawing/2014/main" id="{00000000-0008-0000-0000-000097050000}"/>
            </a:ext>
          </a:extLst>
        </xdr:cNvPr>
        <xdr:cNvSpPr txBox="1">
          <a:spLocks noChangeArrowheads="1"/>
        </xdr:cNvSpPr>
      </xdr:nvSpPr>
      <xdr:spPr bwMode="auto">
        <a:xfrm>
          <a:off x="5000625" y="21964650"/>
          <a:ext cx="2647950" cy="523875"/>
        </a:xfrm>
        <a:prstGeom prst="rect">
          <a:avLst/>
        </a:prstGeom>
        <a:solidFill>
          <a:srgbClr val="FFFFFF"/>
        </a:solidFill>
        <a:ln w="9525">
          <a:solidFill>
            <a:srgbClr val="000000"/>
          </a:solidFill>
          <a:miter lim="800000"/>
        </a:ln>
      </xdr:spPr>
      <xdr:txBody>
        <a:bodyPr vertOverflow="clip" wrap="square" lIns="27432" tIns="22860" rIns="0" bIns="0" anchor="t" upright="1"/>
        <a:lstStyle/>
        <a:p>
          <a:pPr algn="l" rtl="0">
            <a:lnSpc>
              <a:spcPts val="700"/>
            </a:lnSpc>
            <a:defRPr sz="1000">
              <a:latin typeface="Arial"/>
              <a:ea typeface="Arial"/>
            </a:defRPr>
          </a:pPr>
          <a:r>
            <a:rPr lang="de-DE" sz="750" b="0" i="0" u="none" baseline="0">
              <a:solidFill>
                <a:srgbClr val="000000"/>
              </a:solidFill>
              <a:ea typeface="Arial"/>
              <a:cs typeface="Arial"/>
            </a:rPr>
            <a:t>Eingangsstempel </a:t>
          </a:r>
        </a:p>
        <a:p>
          <a:pPr algn="l" rtl="0">
            <a:lnSpc>
              <a:spcPts val="700"/>
            </a:lnSpc>
            <a:defRPr sz="1000">
              <a:latin typeface="Arial"/>
              <a:ea typeface="Arial"/>
            </a:defRPr>
          </a:pPr>
          <a:r>
            <a:rPr lang="de-DE" sz="750" b="0" i="0" u="none" baseline="0">
              <a:solidFill>
                <a:srgbClr val="000000"/>
              </a:solidFill>
              <a:ea typeface="Arial"/>
              <a:cs typeface="Arial"/>
            </a:rPr>
            <a:t>Bildungsdirektion für Tirol</a:t>
          </a:r>
        </a:p>
        <a:p>
          <a:pPr algn="l" rtl="0">
            <a:lnSpc>
              <a:spcPts val="600"/>
            </a:lnSpc>
            <a:defRPr sz="1000">
              <a:latin typeface="Arial"/>
              <a:ea typeface="Arial"/>
            </a:defRPr>
          </a:pPr>
          <a:r>
            <a:rPr lang="de-DE" sz="750" b="0" i="0" u="none" baseline="0">
              <a:solidFill>
                <a:srgbClr val="000000"/>
              </a:solidFill>
              <a:ea typeface="Arial"/>
              <a:cs typeface="Arial"/>
            </a:rPr>
            <a:t>_____________________________________</a:t>
          </a:r>
          <a:endParaRPr lang="de-DE"/>
        </a:p>
      </xdr:txBody>
    </xdr:sp>
    <xdr:clientData fLocksWithSheet="0"/>
  </xdr:twoCellAnchor>
  <xdr:twoCellAnchor>
    <xdr:from>
      <xdr:col>10</xdr:col>
      <xdr:colOff>0</xdr:colOff>
      <xdr:row>0</xdr:row>
      <xdr:rowOff>41275</xdr:rowOff>
    </xdr:from>
    <xdr:to>
      <xdr:col>10</xdr:col>
      <xdr:colOff>0</xdr:colOff>
      <xdr:row>0</xdr:row>
      <xdr:rowOff>101282</xdr:rowOff>
    </xdr:to>
    <xdr:sp macro="[0]!BlattschutzBU" textlink="" fLocksText="0">
      <xdr:nvSpPr>
        <xdr:cNvPr id="1343" name="Text Box 319">
          <a:extLst>
            <a:ext uri="{FF2B5EF4-FFF2-40B4-BE49-F238E27FC236}">
              <a16:creationId xmlns:a16="http://schemas.microsoft.com/office/drawing/2014/main" id="{00000000-0008-0000-0000-00003F050000}"/>
            </a:ext>
          </a:extLst>
        </xdr:cNvPr>
        <xdr:cNvSpPr txBox="1">
          <a:spLocks noChangeArrowheads="1"/>
        </xdr:cNvSpPr>
      </xdr:nvSpPr>
      <xdr:spPr bwMode="auto">
        <a:xfrm>
          <a:off x="7648575" y="38100"/>
          <a:ext cx="0" cy="57150"/>
        </a:xfrm>
        <a:prstGeom prst="rect">
          <a:avLst/>
        </a:prstGeom>
        <a:solidFill>
          <a:srgbClr val="FFFFFF"/>
        </a:solidFill>
        <a:ln w="9525" algn="ctr">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a:p>
      </xdr:txBody>
    </xdr:sp>
    <xdr:clientData fLocksWithSheet="0" fPrintsWithSheet="0"/>
  </xdr:twoCellAnchor>
  <xdr:twoCellAnchor>
    <xdr:from>
      <xdr:col>7</xdr:col>
      <xdr:colOff>0</xdr:colOff>
      <xdr:row>10</xdr:row>
      <xdr:rowOff>69851</xdr:rowOff>
    </xdr:from>
    <xdr:to>
      <xdr:col>9</xdr:col>
      <xdr:colOff>0</xdr:colOff>
      <xdr:row>12</xdr:row>
      <xdr:rowOff>104775</xdr:rowOff>
    </xdr:to>
    <xdr:sp macro="[0]!Druckdialog" textlink="">
      <xdr:nvSpPr>
        <xdr:cNvPr id="1351" name="Text Box 327">
          <a:extLst>
            <a:ext uri="{FF2B5EF4-FFF2-40B4-BE49-F238E27FC236}">
              <a16:creationId xmlns:a16="http://schemas.microsoft.com/office/drawing/2014/main" id="{00000000-0008-0000-0000-000047050000}"/>
            </a:ext>
          </a:extLst>
        </xdr:cNvPr>
        <xdr:cNvSpPr txBox="1">
          <a:spLocks noChangeArrowheads="1"/>
        </xdr:cNvSpPr>
      </xdr:nvSpPr>
      <xdr:spPr bwMode="auto">
        <a:xfrm>
          <a:off x="5934075" y="2019300"/>
          <a:ext cx="1714500" cy="361950"/>
        </a:xfrm>
        <a:prstGeom prst="rect">
          <a:avLst/>
        </a:prstGeom>
        <a:ln>
          <a:solidFill>
            <a:schemeClr val="accent5">
              <a:shade val="95000"/>
              <a:satMod val="105000"/>
            </a:schemeClr>
          </a:solidFill>
        </a:ln>
      </xdr:spPr>
      <xdr:style>
        <a:lnRef idx="1">
          <a:schemeClr val="accent5"/>
        </a:lnRef>
        <a:fillRef idx="2">
          <a:schemeClr val="accent5"/>
        </a:fillRef>
        <a:effectRef idx="1">
          <a:schemeClr val="accent5"/>
        </a:effectRef>
        <a:fontRef idx="minor">
          <a:schemeClr val="tx1"/>
        </a:fontRef>
      </xdr:style>
      <xdr:txBody>
        <a:bodyPr vertOverflow="clip" wrap="square" lIns="27432" tIns="22860" rIns="27432" bIns="0" anchor="t" upright="1"/>
        <a:lstStyle/>
        <a:p>
          <a:pPr algn="ctr" rtl="0">
            <a:defRPr sz="1000">
              <a:solidFill>
                <a:schemeClr val="tx1"/>
              </a:solidFill>
            </a:defRPr>
          </a:pPr>
          <a:r>
            <a:rPr lang="de-DE" sz="900" b="0" i="0" u="none" baseline="0">
              <a:solidFill>
                <a:srgbClr val="000000"/>
              </a:solidFill>
              <a:latin typeface="Corbel" panose="020B0503020204020204" pitchFamily="34" charset="0"/>
              <a:cs typeface="Arial"/>
            </a:rPr>
            <a:t>Druck</a:t>
          </a:r>
        </a:p>
        <a:p>
          <a:pPr algn="ctr" rtl="0">
            <a:defRPr sz="1000">
              <a:solidFill>
                <a:schemeClr val="tx1"/>
              </a:solidFill>
            </a:defRPr>
          </a:pPr>
          <a:r>
            <a:rPr lang="de-DE" sz="900" b="0" i="0" u="none" baseline="0">
              <a:solidFill>
                <a:srgbClr val="000000"/>
              </a:solidFill>
              <a:latin typeface="Corbel" panose="020B0503020204020204" pitchFamily="34" charset="0"/>
              <a:cs typeface="Arial"/>
            </a:rPr>
            <a:t>Reisegebührenantrag</a:t>
          </a:r>
          <a:endParaRPr lang="de-DE">
            <a:latin typeface="Corbel" panose="020B0503020204020204" pitchFamily="34" charset="0"/>
          </a:endParaRPr>
        </a:p>
      </xdr:txBody>
    </xdr:sp>
    <xdr:clientData fPrintsWithSheet="0"/>
  </xdr:twoCellAnchor>
  <mc:AlternateContent xmlns:mc="http://schemas.openxmlformats.org/markup-compatibility/2006">
    <mc:Choice xmlns:a14="http://schemas.microsoft.com/office/drawing/2010/main" Requires="a14">
      <xdr:twoCellAnchor editAs="oneCell">
        <xdr:from>
          <xdr:col>7</xdr:col>
          <xdr:colOff>28575</xdr:colOff>
          <xdr:row>36</xdr:row>
          <xdr:rowOff>104775</xdr:rowOff>
        </xdr:from>
        <xdr:to>
          <xdr:col>8</xdr:col>
          <xdr:colOff>695325</xdr:colOff>
          <xdr:row>36</xdr:row>
          <xdr:rowOff>342900</xdr:rowOff>
        </xdr:to>
        <xdr:sp macro="" textlink="">
          <xdr:nvSpPr>
            <xdr:cNvPr id="1356" name="Drop Down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6</xdr:col>
      <xdr:colOff>657226</xdr:colOff>
      <xdr:row>7</xdr:row>
      <xdr:rowOff>40820</xdr:rowOff>
    </xdr:from>
    <xdr:to>
      <xdr:col>9</xdr:col>
      <xdr:colOff>16945</xdr:colOff>
      <xdr:row>10</xdr:row>
      <xdr:rowOff>7435</xdr:rowOff>
    </xdr:to>
    <xdr:sp macro="[0]!ZuInformation" textlink="">
      <xdr:nvSpPr>
        <xdr:cNvPr id="1364" name="Text Box 340">
          <a:hlinkClick xmlns:r="http://schemas.openxmlformats.org/officeDocument/2006/relationships" r:id=""/>
          <a:extLst>
            <a:ext uri="{FF2B5EF4-FFF2-40B4-BE49-F238E27FC236}">
              <a16:creationId xmlns:a16="http://schemas.microsoft.com/office/drawing/2014/main" id="{00000000-0008-0000-0000-000054050000}"/>
            </a:ext>
          </a:extLst>
        </xdr:cNvPr>
        <xdr:cNvSpPr txBox="1">
          <a:spLocks noChangeArrowheads="1"/>
        </xdr:cNvSpPr>
      </xdr:nvSpPr>
      <xdr:spPr bwMode="auto">
        <a:xfrm>
          <a:off x="5924550" y="1485900"/>
          <a:ext cx="1724025" cy="466725"/>
        </a:xfrm>
        <a:prstGeom prst="rect">
          <a:avLst/>
        </a:prstGeom>
        <a:ln>
          <a:solidFill>
            <a:schemeClr val="accent5">
              <a:shade val="95000"/>
              <a:satMod val="105000"/>
            </a:schemeClr>
          </a:solidFill>
        </a:ln>
      </xdr:spPr>
      <xdr:style>
        <a:lnRef idx="1">
          <a:schemeClr val="accent5"/>
        </a:lnRef>
        <a:fillRef idx="2">
          <a:schemeClr val="accent5"/>
        </a:fillRef>
        <a:effectRef idx="1">
          <a:schemeClr val="accent5"/>
        </a:effectRef>
        <a:fontRef idx="minor">
          <a:schemeClr val="tx1"/>
        </a:fontRef>
      </xdr:style>
      <xdr:txBody>
        <a:bodyPr vertOverflow="clip" wrap="square" lIns="27432" tIns="22860" rIns="27432" bIns="22860" anchor="ctr" upright="1"/>
        <a:lstStyle/>
        <a:p>
          <a:pPr algn="ctr" rtl="0">
            <a:defRPr sz="1000">
              <a:solidFill>
                <a:schemeClr val="tx1"/>
              </a:solidFill>
            </a:defRPr>
          </a:pPr>
          <a:r>
            <a:rPr lang="de-DE" sz="1000" b="1" i="0" u="none" baseline="0">
              <a:solidFill>
                <a:srgbClr val="000000"/>
              </a:solidFill>
              <a:latin typeface="Corbel" panose="020B0503020204020204" pitchFamily="34" charset="0"/>
              <a:cs typeface="Arial"/>
            </a:rPr>
            <a:t>Information</a:t>
          </a:r>
        </a:p>
        <a:p>
          <a:pPr algn="ctr" rtl="0">
            <a:defRPr sz="1000">
              <a:solidFill>
                <a:schemeClr val="tx1"/>
              </a:solidFill>
            </a:defRPr>
          </a:pPr>
          <a:r>
            <a:rPr lang="de-DE" sz="1000" b="1" i="0" u="none" baseline="0">
              <a:solidFill>
                <a:srgbClr val="000000"/>
              </a:solidFill>
              <a:latin typeface="Corbel" panose="020B0503020204020204" pitchFamily="34" charset="0"/>
              <a:cs typeface="Arial"/>
            </a:rPr>
            <a:t>Kompakt</a:t>
          </a:r>
          <a:r>
            <a:rPr lang="de-DE" sz="900" b="0" i="0" u="none" baseline="0">
              <a:solidFill>
                <a:srgbClr val="000000"/>
              </a:solidFill>
              <a:latin typeface="Arial"/>
              <a:cs typeface="Arial"/>
            </a:rPr>
            <a:t> </a:t>
          </a:r>
          <a:endParaRPr lang="de-DE"/>
        </a:p>
      </xdr:txBody>
    </xdr:sp>
    <xdr:clientData fPrintsWithSheet="0"/>
  </xdr:twoCellAnchor>
  <xdr:twoCellAnchor>
    <xdr:from>
      <xdr:col>0</xdr:col>
      <xdr:colOff>19050</xdr:colOff>
      <xdr:row>115</xdr:row>
      <xdr:rowOff>0</xdr:rowOff>
    </xdr:from>
    <xdr:to>
      <xdr:col>2</xdr:col>
      <xdr:colOff>149217</xdr:colOff>
      <xdr:row>126</xdr:row>
      <xdr:rowOff>247650</xdr:rowOff>
    </xdr:to>
    <xdr:sp macro="" textlink="" fLocksText="0">
      <xdr:nvSpPr>
        <xdr:cNvPr id="1445" name="Text Box 306">
          <a:extLst>
            <a:ext uri="{FF2B5EF4-FFF2-40B4-BE49-F238E27FC236}">
              <a16:creationId xmlns:a16="http://schemas.microsoft.com/office/drawing/2014/main" id="{00000000-0008-0000-0000-0000A5050000}"/>
            </a:ext>
          </a:extLst>
        </xdr:cNvPr>
        <xdr:cNvSpPr txBox="1">
          <a:spLocks noChangeArrowheads="1"/>
        </xdr:cNvSpPr>
      </xdr:nvSpPr>
      <xdr:spPr bwMode="auto">
        <a:xfrm>
          <a:off x="19050" y="21936075"/>
          <a:ext cx="2409825" cy="17049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800"/>
            </a:lnSpc>
            <a:defRPr sz="1000">
              <a:latin typeface="Arial"/>
              <a:ea typeface="Arial"/>
            </a:defRPr>
          </a:pPr>
          <a:r>
            <a:rPr lang="de-DE" sz="765" b="0" i="0" u="none" baseline="0">
              <a:solidFill>
                <a:srgbClr val="000000"/>
              </a:solidFill>
              <a:ea typeface="Arial"/>
              <a:cs typeface="Arial"/>
            </a:rPr>
            <a:t>Datum des Einlangens der Reiserechnung </a:t>
          </a:r>
        </a:p>
        <a:p>
          <a:pPr algn="l" rtl="0">
            <a:defRPr sz="1000"/>
          </a:pPr>
          <a:r>
            <a:rPr lang="de-DE" sz="765" b="0" i="0" u="none" baseline="0">
              <a:solidFill>
                <a:srgbClr val="000000"/>
              </a:solidFill>
              <a:latin typeface="Corbel" panose="020B0503020204020204" pitchFamily="34" charset="0"/>
              <a:cs typeface="Arial"/>
            </a:rPr>
            <a:t>bei der Schulleitung</a:t>
          </a:r>
        </a:p>
        <a:p>
          <a:pPr algn="l" rtl="0">
            <a:defRPr sz="1000"/>
          </a:pPr>
          <a:r>
            <a:rPr lang="de-DE" sz="600" b="1" i="0" u="none" baseline="0">
              <a:solidFill>
                <a:srgbClr val="000000"/>
              </a:solidFill>
              <a:latin typeface="Corbel" panose="020B0503020204020204" pitchFamily="34" charset="0"/>
              <a:cs typeface="Arial"/>
            </a:rPr>
            <a:t>Antragsfrist gem.§ 36 abs.2RGV 1955 innerhalb von 6 Monaten beginnend mit dem Monat, in den das Ende der Dienstreise fällt!</a:t>
          </a:r>
          <a:endParaRPr lang="de-DE" sz="600" b="0" i="0" u="none" baseline="0">
            <a:solidFill>
              <a:srgbClr val="000000"/>
            </a:solidFill>
            <a:latin typeface="Corbel" panose="020B0503020204020204" pitchFamily="34" charset="0"/>
            <a:cs typeface="Arial"/>
          </a:endParaRPr>
        </a:p>
        <a:p>
          <a:pPr algn="l" rtl="0">
            <a:lnSpc>
              <a:spcPts val="800"/>
            </a:lnSpc>
            <a:defRPr sz="1000">
              <a:latin typeface="Arial"/>
              <a:ea typeface="Arial"/>
            </a:defRPr>
          </a:pPr>
          <a:r>
            <a:rPr lang="de-DE" sz="765" b="0" i="0" u="none" baseline="0">
              <a:solidFill>
                <a:srgbClr val="000000"/>
              </a:solidFill>
              <a:ea typeface="Arial"/>
              <a:cs typeface="Arial"/>
            </a:rPr>
            <a:t>______________________________________</a:t>
          </a:r>
        </a:p>
        <a:p>
          <a:pPr algn="l" rtl="0">
            <a:lnSpc>
              <a:spcPts val="800"/>
            </a:lnSpc>
          </a:pPr>
          <a:endParaRPr lang="de-DE" sz="765" b="0" i="0" u="none" baseline="0">
            <a:solidFill>
              <a:srgbClr val="000000"/>
            </a:solidFill>
            <a:latin typeface="Arial"/>
            <a:cs typeface="Arial"/>
          </a:endParaRPr>
        </a:p>
        <a:p>
          <a:pPr algn="l" rtl="0"/>
          <a:endParaRPr lang="de-DE" sz="500" b="0" i="0" u="none" baseline="0">
            <a:solidFill>
              <a:srgbClr val="000000"/>
            </a:solidFill>
            <a:latin typeface="Arial"/>
            <a:cs typeface="Arial"/>
          </a:endParaRPr>
        </a:p>
        <a:p>
          <a:pPr algn="l" rtl="0"/>
          <a:endParaRPr lang="de-DE" sz="800" b="0" i="0" u="non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defRPr sz="1000"/>
          </a:pPr>
          <a:r>
            <a:rPr lang="de-DE" sz="100" b="0" i="0" u="none" baseline="0">
              <a:ln>
                <a:noFill/>
              </a:ln>
              <a:solidFill>
                <a:schemeClr val="bg1">
                  <a:lumMod val="95000"/>
                  <a:alpha val="34000"/>
                </a:schemeClr>
              </a:solidFill>
              <a:effectLst>
                <a:outerShdw blurRad="50800" dist="38100" dir="2700000" algn="tl" rotWithShape="0">
                  <a:prstClr val="black">
                    <a:alpha val="40000"/>
                  </a:prstClr>
                </a:outerShdw>
              </a:effectLst>
              <a:latin typeface="Arial"/>
              <a:ea typeface="+mn-ea"/>
              <a:cs typeface="Arial"/>
            </a:rPr>
            <a:t>                                                 </a:t>
          </a:r>
          <a:r>
            <a:rPr lang="de-DE" sz="1600" b="0" i="0" u="none" baseline="0">
              <a:ln>
                <a:noFill/>
              </a:ln>
              <a:solidFill>
                <a:schemeClr val="bg1">
                  <a:lumMod val="65000"/>
                  <a:alpha val="34000"/>
                </a:schemeClr>
              </a:solidFill>
              <a:effectLst>
                <a:outerShdw blurRad="50800" dist="38100" dir="2700000" algn="tl" rotWithShape="0">
                  <a:prstClr val="black">
                    <a:alpha val="40000"/>
                  </a:prstClr>
                </a:outerShdw>
              </a:effectLst>
              <a:latin typeface="Arial"/>
              <a:ea typeface="+mn-ea"/>
              <a:cs typeface="Arial"/>
            </a:rPr>
            <a:t>UNTERSCHRIFT</a:t>
          </a:r>
        </a:p>
        <a:p>
          <a:pPr marL="0" marR="0" indent="0" algn="l" defTabSz="914400" rtl="0" eaLnBrk="1" fontAlgn="auto" latinLnBrk="0" hangingPunct="1">
            <a:lnSpc>
              <a:spcPts val="1700"/>
            </a:lnSpc>
            <a:spcBef>
              <a:spcPts val="0"/>
            </a:spcBef>
            <a:spcAft>
              <a:spcPts val="0"/>
            </a:spcAft>
            <a:buClrTx/>
            <a:buSzTx/>
            <a:buFontTx/>
            <a:buNone/>
            <a:defRPr sz="1000">
              <a:latin typeface="Arial"/>
              <a:ea typeface="Arial"/>
            </a:defRPr>
          </a:pPr>
          <a:r>
            <a:rPr lang="de-DE" sz="1600" b="0" i="0" u="none" baseline="0">
              <a:ln>
                <a:noFill/>
              </a:ln>
              <a:solidFill>
                <a:schemeClr val="bg1">
                  <a:lumMod val="65000"/>
                  <a:alpha val="34000"/>
                </a:schemeClr>
              </a:solidFill>
              <a:effectLst>
                <a:outerShdw blurRad="50800" dist="38100" dir="2700000" algn="tl" rotWithShape="0">
                  <a:prstClr val="black">
                    <a:alpha val="40000"/>
                  </a:prstClr>
                </a:outerShdw>
              </a:effectLst>
              <a:latin typeface="Arial"/>
              <a:ea typeface="+mn-ea"/>
              <a:cs typeface="Arial"/>
            </a:rPr>
            <a:t>         DATUM</a:t>
          </a:r>
        </a:p>
        <a:p>
          <a:pPr algn="l" rtl="0">
            <a:lnSpc>
              <a:spcPts val="800"/>
            </a:lnSpc>
          </a:pPr>
          <a:endParaRPr lang="de-DE" sz="765" b="0" i="0" u="none" baseline="0">
            <a:solidFill>
              <a:srgbClr val="000000"/>
            </a:solidFill>
            <a:latin typeface="Arial"/>
            <a:cs typeface="Arial"/>
          </a:endParaRPr>
        </a:p>
        <a:p>
          <a:pPr algn="l" rtl="0"/>
          <a:endParaRPr lang="de-DE" sz="765" b="0" i="0" u="none" baseline="0">
            <a:solidFill>
              <a:srgbClr val="000000"/>
            </a:solidFill>
            <a:latin typeface="Arial"/>
            <a:cs typeface="Arial"/>
          </a:endParaRPr>
        </a:p>
        <a:p>
          <a:pPr algn="l" rtl="0">
            <a:lnSpc>
              <a:spcPts val="1100"/>
            </a:lnSpc>
          </a:pPr>
          <a:endParaRPr lang="de-DE"/>
        </a:p>
      </xdr:txBody>
    </xdr:sp>
    <xdr:clientData fLocksWithSheet="0"/>
  </xdr:twoCellAnchor>
  <xdr:twoCellAnchor>
    <xdr:from>
      <xdr:col>7</xdr:col>
      <xdr:colOff>3228</xdr:colOff>
      <xdr:row>15</xdr:row>
      <xdr:rowOff>98426</xdr:rowOff>
    </xdr:from>
    <xdr:to>
      <xdr:col>9</xdr:col>
      <xdr:colOff>0</xdr:colOff>
      <xdr:row>17</xdr:row>
      <xdr:rowOff>76263</xdr:rowOff>
    </xdr:to>
    <xdr:sp macro="[0]!zumEinsatzplan" textlink="">
      <xdr:nvSpPr>
        <xdr:cNvPr id="2" name="Text Box 340">
          <a:extLst>
            <a:ext uri="{FF2B5EF4-FFF2-40B4-BE49-F238E27FC236}">
              <a16:creationId xmlns:a16="http://schemas.microsoft.com/office/drawing/2014/main" id="{00000000-0008-0000-0000-000002000000}"/>
            </a:ext>
          </a:extLst>
        </xdr:cNvPr>
        <xdr:cNvSpPr txBox="1">
          <a:spLocks noChangeArrowheads="1"/>
        </xdr:cNvSpPr>
      </xdr:nvSpPr>
      <xdr:spPr bwMode="auto">
        <a:xfrm>
          <a:off x="5934075" y="2857500"/>
          <a:ext cx="1714500" cy="428625"/>
        </a:xfrm>
        <a:prstGeom prst="rect">
          <a:avLst/>
        </a:prstGeom>
        <a:ln>
          <a:solidFill>
            <a:schemeClr val="accent5">
              <a:shade val="95000"/>
              <a:satMod val="105000"/>
            </a:schemeClr>
          </a:solidFill>
        </a:ln>
      </xdr:spPr>
      <xdr:style>
        <a:lnRef idx="1">
          <a:schemeClr val="accent5"/>
        </a:lnRef>
        <a:fillRef idx="2">
          <a:schemeClr val="accent5"/>
        </a:fillRef>
        <a:effectRef idx="1">
          <a:schemeClr val="accent5"/>
        </a:effectRef>
        <a:fontRef idx="minor">
          <a:schemeClr val="tx1"/>
        </a:fontRef>
      </xdr:style>
      <xdr:txBody>
        <a:bodyPr vertOverflow="clip" wrap="square" lIns="27432" tIns="22860" rIns="27432" bIns="22860" anchor="ctr" upright="1"/>
        <a:lstStyle/>
        <a:p>
          <a:pPr algn="ctr" rtl="0">
            <a:defRPr sz="1000">
              <a:solidFill>
                <a:schemeClr val="tx1"/>
              </a:solidFill>
            </a:defRPr>
          </a:pPr>
          <a:r>
            <a:rPr lang="de-DE" sz="900" b="0" i="0" u="none" baseline="0">
              <a:solidFill>
                <a:srgbClr val="000000"/>
              </a:solidFill>
              <a:latin typeface="Corbel" panose="020B0503020204020204" pitchFamily="34" charset="0"/>
              <a:cs typeface="Arial"/>
            </a:rPr>
            <a:t>zum</a:t>
          </a:r>
          <a:r>
            <a:rPr lang="de-DE" sz="900" b="0" i="0" u="none" baseline="0">
              <a:solidFill>
                <a:srgbClr val="000000"/>
              </a:solidFill>
              <a:latin typeface="Arial"/>
              <a:cs typeface="Arial"/>
            </a:rPr>
            <a:t> </a:t>
          </a:r>
          <a:r>
            <a:rPr lang="de-DE" sz="900" b="0" i="0" u="none" baseline="0">
              <a:solidFill>
                <a:srgbClr val="000000"/>
              </a:solidFill>
              <a:latin typeface="Corbel" panose="020B0503020204020204" pitchFamily="34" charset="0"/>
              <a:cs typeface="Arial"/>
            </a:rPr>
            <a:t>Einsatzplan</a:t>
          </a:r>
          <a:r>
            <a:rPr lang="de-DE" sz="900" b="0" i="0" u="none" baseline="0">
              <a:solidFill>
                <a:srgbClr val="000000"/>
              </a:solidFill>
              <a:latin typeface="Arial"/>
              <a:cs typeface="Arial"/>
            </a:rPr>
            <a:t> </a:t>
          </a:r>
          <a:r>
            <a:rPr lang="de-DE" sz="900" b="0" i="0" u="none" baseline="0">
              <a:solidFill>
                <a:srgbClr val="000000"/>
              </a:solidFill>
              <a:latin typeface="Corbel" panose="020B0503020204020204" pitchFamily="34" charset="0"/>
              <a:cs typeface="Arial"/>
            </a:rPr>
            <a:t>für</a:t>
          </a:r>
          <a:r>
            <a:rPr lang="de-DE" sz="900" b="0" i="0" u="none" baseline="0">
              <a:solidFill>
                <a:srgbClr val="000000"/>
              </a:solidFill>
              <a:latin typeface="Arial"/>
              <a:cs typeface="Arial"/>
            </a:rPr>
            <a:t> </a:t>
          </a:r>
          <a:r>
            <a:rPr lang="de-DE" sz="900" b="0" i="0" u="none" baseline="0">
              <a:solidFill>
                <a:srgbClr val="000000"/>
              </a:solidFill>
              <a:latin typeface="Corbel" panose="020B0503020204020204" pitchFamily="34" charset="0"/>
              <a:cs typeface="Arial"/>
            </a:rPr>
            <a:t>berufspraktische</a:t>
          </a:r>
          <a:r>
            <a:rPr lang="de-DE" sz="900" b="0" i="0" u="none" baseline="0">
              <a:solidFill>
                <a:srgbClr val="000000"/>
              </a:solidFill>
              <a:latin typeface="Arial"/>
              <a:cs typeface="Arial"/>
            </a:rPr>
            <a:t> </a:t>
          </a:r>
          <a:r>
            <a:rPr lang="de-DE" sz="900" b="0" i="0" u="none" baseline="0">
              <a:solidFill>
                <a:srgbClr val="000000"/>
              </a:solidFill>
              <a:latin typeface="Corbel" panose="020B0503020204020204" pitchFamily="34" charset="0"/>
              <a:cs typeface="Arial"/>
            </a:rPr>
            <a:t>Tage</a:t>
          </a:r>
        </a:p>
        <a:p>
          <a:pPr algn="ctr" rtl="0"/>
          <a:endParaRPr lang="de-DE" sz="900" b="0" i="0" u="none" baseline="0">
            <a:solidFill>
              <a:srgbClr val="000000"/>
            </a:solidFill>
            <a:latin typeface="Arial"/>
            <a:cs typeface="Arial"/>
          </a:endParaRPr>
        </a:p>
        <a:p>
          <a:pPr algn="ctr" rtl="0">
            <a:defRPr sz="1000">
              <a:solidFill>
                <a:schemeClr val="tx1"/>
              </a:solidFill>
            </a:defRPr>
          </a:pPr>
          <a:r>
            <a:rPr lang="de-DE" sz="900" b="0" i="0" u="none" baseline="0">
              <a:solidFill>
                <a:srgbClr val="000000"/>
              </a:solidFill>
              <a:latin typeface="Arial"/>
              <a:cs typeface="Arial"/>
            </a:rPr>
            <a:t> </a:t>
          </a:r>
          <a:endParaRPr lang="de-DE"/>
        </a:p>
      </xdr:txBody>
    </xdr:sp>
    <xdr:clientData fPrintsWithSheet="0"/>
  </xdr:twoCellAnchor>
  <xdr:twoCellAnchor>
    <xdr:from>
      <xdr:col>5</xdr:col>
      <xdr:colOff>499684</xdr:colOff>
      <xdr:row>118</xdr:row>
      <xdr:rowOff>123826</xdr:rowOff>
    </xdr:from>
    <xdr:to>
      <xdr:col>8</xdr:col>
      <xdr:colOff>857250</xdr:colOff>
      <xdr:row>126</xdr:row>
      <xdr:rowOff>247650</xdr:rowOff>
    </xdr:to>
    <xdr:sp macro="" textlink="" fLocksText="0">
      <xdr:nvSpPr>
        <xdr:cNvPr id="26" name="Text Box 309">
          <a:extLst>
            <a:ext uri="{FF2B5EF4-FFF2-40B4-BE49-F238E27FC236}">
              <a16:creationId xmlns:a16="http://schemas.microsoft.com/office/drawing/2014/main" id="{00000000-0008-0000-0000-00001A000000}"/>
            </a:ext>
          </a:extLst>
        </xdr:cNvPr>
        <xdr:cNvSpPr txBox="1">
          <a:spLocks noChangeArrowheads="1"/>
        </xdr:cNvSpPr>
      </xdr:nvSpPr>
      <xdr:spPr bwMode="auto">
        <a:xfrm>
          <a:off x="5010150" y="22545675"/>
          <a:ext cx="2628900" cy="1095375"/>
        </a:xfrm>
        <a:prstGeom prst="rect">
          <a:avLst/>
        </a:prstGeom>
        <a:solidFill>
          <a:srgbClr val="FFFFFF"/>
        </a:solidFill>
        <a:ln w="9525">
          <a:solidFill>
            <a:srgbClr val="000000"/>
          </a:solidFill>
          <a:miter lim="800000"/>
        </a:ln>
      </xdr:spPr>
      <xdr:txBody>
        <a:bodyPr vertOverflow="clip" wrap="square" lIns="27432" tIns="22860" rIns="0" bIns="0" anchor="t" upright="1"/>
        <a:lstStyle/>
        <a:p>
          <a:pPr algn="l" rtl="0">
            <a:lnSpc>
              <a:spcPts val="700"/>
            </a:lnSpc>
            <a:defRPr sz="1000">
              <a:latin typeface="Arial"/>
              <a:ea typeface="Arial"/>
            </a:defRPr>
          </a:pPr>
          <a:r>
            <a:rPr lang="de-DE" sz="750" b="0" i="0" u="none" baseline="0">
              <a:solidFill>
                <a:srgbClr val="000000"/>
              </a:solidFill>
              <a:ea typeface="Arial"/>
              <a:cs typeface="Arial"/>
            </a:rPr>
            <a:t>An Abteilung Budget und Wirtschaft</a:t>
          </a:r>
        </a:p>
        <a:p>
          <a:pPr algn="l" rtl="0">
            <a:lnSpc>
              <a:spcPts val="700"/>
            </a:lnSpc>
          </a:pPr>
          <a:endParaRPr lang="de-DE" sz="750" b="0" i="0" u="none" baseline="0">
            <a:solidFill>
              <a:srgbClr val="000000"/>
            </a:solidFill>
            <a:latin typeface="Corbel" panose="020B0503020204020204" pitchFamily="34" charset="0"/>
            <a:cs typeface="Arial"/>
          </a:endParaRPr>
        </a:p>
        <a:p>
          <a:pPr algn="l" rtl="0">
            <a:lnSpc>
              <a:spcPts val="600"/>
            </a:lnSpc>
            <a:defRPr sz="1000">
              <a:latin typeface="Arial"/>
              <a:ea typeface="Arial"/>
            </a:defRPr>
          </a:pPr>
          <a:r>
            <a:rPr lang="de-DE" sz="750" b="0" i="0" u="none" baseline="0">
              <a:solidFill>
                <a:srgbClr val="000000"/>
              </a:solidFill>
              <a:ea typeface="Arial"/>
              <a:cs typeface="Arial"/>
            </a:rPr>
            <a:t>Rechnerisch richtig. Zur Zahlung angewiesen   </a:t>
          </a:r>
        </a:p>
        <a:p>
          <a:pPr algn="l" rtl="0">
            <a:lnSpc>
              <a:spcPts val="600"/>
            </a:lnSpc>
            <a:defRPr sz="1000">
              <a:latin typeface="Arial"/>
              <a:ea typeface="Arial"/>
            </a:defRPr>
          </a:pPr>
          <a:r>
            <a:rPr lang="de-DE" sz="750" b="0" i="0" u="none" baseline="0">
              <a:solidFill>
                <a:srgbClr val="000000"/>
              </a:solidFill>
              <a:ea typeface="Arial"/>
              <a:cs typeface="Arial"/>
            </a:rPr>
            <a:t>_____________________________________</a:t>
          </a:r>
        </a:p>
        <a:p>
          <a:pPr algn="l" rtl="0">
            <a:lnSpc>
              <a:spcPts val="600"/>
            </a:lnSpc>
            <a:defRPr sz="1000">
              <a:latin typeface="Arial"/>
              <a:ea typeface="Arial"/>
            </a:defRPr>
          </a:pPr>
          <a:r>
            <a:rPr lang="de-DE" sz="750" b="0" i="0" u="none" baseline="0">
              <a:solidFill>
                <a:srgbClr val="000000"/>
              </a:solidFill>
              <a:ea typeface="Arial"/>
              <a:cs typeface="Arial"/>
            </a:rPr>
            <a:t>     </a:t>
          </a:r>
        </a:p>
        <a:p>
          <a:pPr algn="l" rtl="0">
            <a:lnSpc>
              <a:spcPts val="500"/>
            </a:lnSpc>
          </a:pPr>
          <a:endParaRPr lang="de-DE" sz="500">
            <a:latin typeface="Corbel" panose="020B0503020204020204" pitchFamily="34" charset="0"/>
          </a:endParaRPr>
        </a:p>
        <a:p>
          <a:pPr algn="l" rtl="0">
            <a:lnSpc>
              <a:spcPts val="500"/>
            </a:lnSpc>
            <a:defRPr sz="1000">
              <a:latin typeface="Arial"/>
              <a:ea typeface="Arial"/>
            </a:defRPr>
          </a:pPr>
          <a:r>
            <a:rPr lang="de-DE" sz="1000" b="0" i="0" u="none">
              <a:effectLst/>
              <a:latin typeface="Corbel" panose="020B0503020204020204" pitchFamily="34" charset="0"/>
              <a:ea typeface="+mn-ea"/>
              <a:cs typeface="+mn-cs"/>
            </a:rPr>
            <a:t> </a:t>
          </a:r>
          <a:r>
            <a:rPr lang="de-DE" sz="800">
              <a:ea typeface="Arial"/>
            </a:rPr>
            <a:t> </a:t>
          </a:r>
          <a:endParaRPr lang="de-DE" sz="500">
            <a:latin typeface="Corbel" panose="020B0503020204020204" pitchFamily="34" charset="0"/>
          </a:endParaRPr>
        </a:p>
        <a:p>
          <a:pPr algn="l" rtl="0">
            <a:lnSpc>
              <a:spcPts val="500"/>
            </a:lnSpc>
          </a:pPr>
          <a:endParaRPr lang="de-DE" sz="500">
            <a:latin typeface="Corbel" panose="020B0503020204020204" pitchFamily="34" charset="0"/>
          </a:endParaRPr>
        </a:p>
        <a:p>
          <a:pPr algn="l" rtl="0">
            <a:lnSpc>
              <a:spcPts val="500"/>
            </a:lnSpc>
          </a:pPr>
          <a:endParaRPr lang="de-DE" sz="500">
            <a:latin typeface="Corbel" panose="020B0503020204020204" pitchFamily="34" charset="0"/>
          </a:endParaRPr>
        </a:p>
        <a:p>
          <a:pPr algn="l" rtl="0">
            <a:lnSpc>
              <a:spcPts val="400"/>
            </a:lnSpc>
          </a:pPr>
          <a:endParaRPr lang="de-DE" sz="500">
            <a:latin typeface="Corbel" panose="020B0503020204020204" pitchFamily="34" charset="0"/>
          </a:endParaRPr>
        </a:p>
        <a:p>
          <a:pPr algn="l" rtl="0">
            <a:lnSpc>
              <a:spcPts val="400"/>
            </a:lnSpc>
          </a:pPr>
          <a:endParaRPr lang="de-DE" sz="500">
            <a:latin typeface="Corbel" panose="020B0503020204020204" pitchFamily="34" charset="0"/>
          </a:endParaRPr>
        </a:p>
        <a:p>
          <a:pPr marL="0" marR="0" indent="0" algn="l" defTabSz="914400" rtl="0" eaLnBrk="1" fontAlgn="auto" latinLnBrk="0" hangingPunct="1">
            <a:lnSpc>
              <a:spcPts val="400"/>
            </a:lnSpc>
            <a:spcBef>
              <a:spcPts val="0"/>
            </a:spcBef>
            <a:spcAft>
              <a:spcPts val="0"/>
            </a:spcAft>
            <a:buClrTx/>
            <a:buSzTx/>
            <a:buFontTx/>
            <a:buNone/>
            <a:defRPr sz="1000">
              <a:latin typeface="Arial"/>
              <a:ea typeface="Arial"/>
            </a:defRPr>
          </a:pPr>
          <a:r>
            <a:rPr lang="de-DE" sz="500">
              <a:effectLst/>
              <a:ea typeface="Arial"/>
            </a:rPr>
            <a:t>_________________________________________________________________</a:t>
          </a:r>
        </a:p>
        <a:p>
          <a:pPr algn="l" rtl="0">
            <a:lnSpc>
              <a:spcPts val="500"/>
            </a:lnSpc>
          </a:pPr>
          <a:endParaRPr lang="de-DE" sz="800">
            <a:latin typeface="Corbel" panose="020B0503020204020204" pitchFamily="34" charset="0"/>
          </a:endParaRPr>
        </a:p>
        <a:p>
          <a:pPr algn="l" rtl="0">
            <a:lnSpc>
              <a:spcPts val="500"/>
            </a:lnSpc>
            <a:defRPr sz="1000">
              <a:latin typeface="Arial"/>
              <a:ea typeface="Arial"/>
            </a:defRPr>
          </a:pPr>
          <a:r>
            <a:rPr lang="de-DE" sz="800">
              <a:ea typeface="Arial"/>
            </a:rPr>
            <a:t>Datum, Unterschrift Sachbearbeiter/in</a:t>
          </a:r>
        </a:p>
        <a:p>
          <a:pPr algn="l" rtl="0">
            <a:lnSpc>
              <a:spcPts val="600"/>
            </a:lnSpc>
          </a:pPr>
          <a:endParaRPr lang="de-DE" sz="800"/>
        </a:p>
        <a:p>
          <a:pPr algn="l" rtl="0">
            <a:lnSpc>
              <a:spcPts val="800"/>
            </a:lnSpc>
          </a:pPr>
          <a:endParaRPr lang="de-DE"/>
        </a:p>
      </xdr:txBody>
    </xdr:sp>
    <xdr:clientData fLocksWithSheet="0"/>
  </xdr:twoCellAnchor>
  <xdr:twoCellAnchor>
    <xdr:from>
      <xdr:col>2</xdr:col>
      <xdr:colOff>447675</xdr:colOff>
      <xdr:row>73</xdr:row>
      <xdr:rowOff>9525</xdr:rowOff>
    </xdr:from>
    <xdr:to>
      <xdr:col>2</xdr:col>
      <xdr:colOff>447675</xdr:colOff>
      <xdr:row>74</xdr:row>
      <xdr:rowOff>0</xdr:rowOff>
    </xdr:to>
    <xdr:cxnSp macro="">
      <xdr:nvCxnSpPr>
        <xdr:cNvPr id="38946" name="Gerade Verbindung 6">
          <a:extLst>
            <a:ext uri="{FF2B5EF4-FFF2-40B4-BE49-F238E27FC236}">
              <a16:creationId xmlns:a16="http://schemas.microsoft.com/office/drawing/2014/main" id="{00000000-0008-0000-0000-000022980000}"/>
            </a:ext>
          </a:extLst>
        </xdr:cNvPr>
        <xdr:cNvCxnSpPr>
          <a:cxnSpLocks noChangeShapeType="1"/>
        </xdr:cNvCxnSpPr>
      </xdr:nvCxnSpPr>
      <xdr:spPr bwMode="auto">
        <a:xfrm>
          <a:off x="2724150" y="15354300"/>
          <a:ext cx="0" cy="161925"/>
        </a:xfrm>
        <a:prstGeom prst="line">
          <a:avLst/>
        </a:prstGeom>
        <a:noFill/>
        <a:ln w="9525" algn="ctr">
          <a:solidFill>
            <a:srgbClr val="000000"/>
          </a:solidFill>
          <a:rou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editAs="oneCell">
    <xdr:from>
      <xdr:col>6</xdr:col>
      <xdr:colOff>342900</xdr:colOff>
      <xdr:row>0</xdr:row>
      <xdr:rowOff>0</xdr:rowOff>
    </xdr:from>
    <xdr:to>
      <xdr:col>28</xdr:col>
      <xdr:colOff>295275</xdr:colOff>
      <xdr:row>1</xdr:row>
      <xdr:rowOff>28575</xdr:rowOff>
    </xdr:to>
    <xdr:pic>
      <xdr:nvPicPr>
        <xdr:cNvPr id="38947" name="Grafik 27" descr="C:\Users\u0306703\AppData\Local\Microsoft\Windows\Temporary Internet Files\Content.Outlook\3H1SBW2F\Bildungsdirektion_T_Logo.jpg">
          <a:extLst>
            <a:ext uri="{FF2B5EF4-FFF2-40B4-BE49-F238E27FC236}">
              <a16:creationId xmlns:a16="http://schemas.microsoft.com/office/drawing/2014/main" id="{00000000-0008-0000-0000-0000239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5610225" y="0"/>
          <a:ext cx="23336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xdr:row>
      <xdr:rowOff>123826</xdr:rowOff>
    </xdr:from>
    <xdr:to>
      <xdr:col>6</xdr:col>
      <xdr:colOff>657225</xdr:colOff>
      <xdr:row>25</xdr:row>
      <xdr:rowOff>38100</xdr:rowOff>
    </xdr:to>
    <xdr:graphicFrame macro="">
      <xdr:nvGraphicFramePr>
        <xdr:cNvPr id="2" name="Diagramm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0</xdr:col>
      <xdr:colOff>114300</xdr:colOff>
      <xdr:row>56</xdr:row>
      <xdr:rowOff>95250</xdr:rowOff>
    </xdr:from>
    <xdr:to>
      <xdr:col>4</xdr:col>
      <xdr:colOff>314778</xdr:colOff>
      <xdr:row>62</xdr:row>
      <xdr:rowOff>143068</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6"/>
        <a:srcRect t="26202"/>
        <a:stretch>
          <a:fillRect/>
        </a:stretch>
      </xdr:blipFill>
      <xdr:spPr>
        <a:xfrm>
          <a:off x="114300" y="10487025"/>
          <a:ext cx="3248025" cy="101917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57151</xdr:colOff>
      <xdr:row>262</xdr:row>
      <xdr:rowOff>123825</xdr:rowOff>
    </xdr:from>
    <xdr:to>
      <xdr:col>3</xdr:col>
      <xdr:colOff>333375</xdr:colOff>
      <xdr:row>270</xdr:row>
      <xdr:rowOff>68054</xdr:rowOff>
    </xdr:to>
    <xdr:pic>
      <xdr:nvPicPr>
        <xdr:cNvPr id="15" name="Grafik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a:stretch>
          <a:fillRect/>
        </a:stretch>
      </xdr:blipFill>
      <xdr:spPr>
        <a:xfrm>
          <a:off x="57150" y="45262800"/>
          <a:ext cx="2562225" cy="1238250"/>
        </a:xfrm>
        <a:prstGeom prst="rect">
          <a:avLst/>
        </a:prstGeom>
      </xdr:spPr>
    </xdr:pic>
    <xdr:clientData/>
  </xdr:twoCellAnchor>
  <xdr:twoCellAnchor>
    <xdr:from>
      <xdr:col>7</xdr:col>
      <xdr:colOff>104775</xdr:colOff>
      <xdr:row>0</xdr:row>
      <xdr:rowOff>19050</xdr:rowOff>
    </xdr:from>
    <xdr:to>
      <xdr:col>8</xdr:col>
      <xdr:colOff>566834</xdr:colOff>
      <xdr:row>1</xdr:row>
      <xdr:rowOff>61986</xdr:rowOff>
    </xdr:to>
    <xdr:sp macro="[0]!ZumFormular" textlink="">
      <xdr:nvSpPr>
        <xdr:cNvPr id="17" name="Text Box 2">
          <a:extLst>
            <a:ext uri="{FF2B5EF4-FFF2-40B4-BE49-F238E27FC236}">
              <a16:creationId xmlns:a16="http://schemas.microsoft.com/office/drawing/2014/main" id="{00000000-0008-0000-0100-000011000000}"/>
            </a:ext>
          </a:extLst>
        </xdr:cNvPr>
        <xdr:cNvSpPr txBox="1">
          <a:spLocks noChangeArrowheads="1"/>
        </xdr:cNvSpPr>
      </xdr:nvSpPr>
      <xdr:spPr bwMode="auto">
        <a:xfrm>
          <a:off x="5438775" y="19050"/>
          <a:ext cx="1228725" cy="285750"/>
        </a:xfrm>
        <a:prstGeom prst="rect">
          <a:avLst/>
        </a:prstGeom>
        <a:solidFill>
          <a:srgbClr val="4F81BD">
            <a:lumMod val="20000"/>
            <a:lumOff val="80000"/>
          </a:srgbClr>
        </a:solidFill>
        <a:ln w="9525">
          <a:solidFill>
            <a:srgbClr val="000000"/>
          </a:solidFill>
          <a:miter lim="800000"/>
        </a:ln>
      </xdr:spPr>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pPr>
          <a:r>
            <a:rPr kumimoji="0" lang="de-DE" sz="900" b="0" i="0" u="none" kern="0" spc="0" baseline="0">
              <a:ln>
                <a:noFill/>
              </a:ln>
              <a:solidFill>
                <a:srgbClr val="000000"/>
              </a:solidFill>
              <a:effectLst/>
              <a:latin typeface="Arial"/>
              <a:cs typeface="Arial"/>
            </a:rPr>
            <a:t>Zurück zum Formular</a:t>
          </a:r>
          <a:endParaRPr kumimoji="0" lang="de-DE" sz="1000" b="0" i="0" u="none" kern="0" spc="0" baseline="0">
            <a:ln>
              <a:noFill/>
            </a:ln>
            <a:solidFill>
              <a:srgbClr val="000000"/>
            </a:solidFill>
            <a:effectLst/>
          </a:endParaRPr>
        </a:p>
      </xdr:txBody>
    </xdr:sp>
    <xdr:clientData fPrintsWithSheet="0"/>
  </xdr:twoCellAnchor>
  <xdr:twoCellAnchor>
    <xdr:from>
      <xdr:col>0</xdr:col>
      <xdr:colOff>219081</xdr:colOff>
      <xdr:row>283</xdr:row>
      <xdr:rowOff>19427</xdr:rowOff>
    </xdr:from>
    <xdr:to>
      <xdr:col>7</xdr:col>
      <xdr:colOff>142874</xdr:colOff>
      <xdr:row>296</xdr:row>
      <xdr:rowOff>11330</xdr:rowOff>
    </xdr:to>
    <xdr:grpSp>
      <xdr:nvGrpSpPr>
        <xdr:cNvPr id="12" name="Gruppieren 11">
          <a:extLst>
            <a:ext uri="{FF2B5EF4-FFF2-40B4-BE49-F238E27FC236}">
              <a16:creationId xmlns:a16="http://schemas.microsoft.com/office/drawing/2014/main" id="{00000000-0008-0000-0100-00000C000000}"/>
            </a:ext>
          </a:extLst>
        </xdr:cNvPr>
        <xdr:cNvGrpSpPr>
          <a:grpSpLocks/>
        </xdr:cNvGrpSpPr>
      </xdr:nvGrpSpPr>
      <xdr:grpSpPr>
        <a:xfrm>
          <a:off x="219081" y="49168427"/>
          <a:ext cx="5257793" cy="2516028"/>
          <a:chOff x="113056" y="51880491"/>
          <a:chExt cx="5281418" cy="2832896"/>
        </a:xfrm>
      </xdr:grpSpPr>
      <xdr:sp macro="" textlink="">
        <xdr:nvSpPr>
          <xdr:cNvPr id="13" name="Rechteck 12">
            <a:extLst>
              <a:ext uri="{FF2B5EF4-FFF2-40B4-BE49-F238E27FC236}">
                <a16:creationId xmlns:a16="http://schemas.microsoft.com/office/drawing/2014/main" id="{00000000-0008-0000-0100-00000D000000}"/>
              </a:ext>
            </a:extLst>
          </xdr:cNvPr>
          <xdr:cNvSpPr/>
        </xdr:nvSpPr>
        <xdr:spPr>
          <a:xfrm>
            <a:off x="5037035" y="52074942"/>
            <a:ext cx="202147" cy="2638445"/>
          </a:xfrm>
          <a:prstGeom prst="rect">
            <a:avLst/>
          </a:prstGeom>
          <a:solidFill>
            <a:schemeClr val="bg1">
              <a:alpha val="40000"/>
            </a:schemeClr>
          </a:solidFill>
        </xdr:spPr>
        <xdr:style>
          <a:lnRef idx="0">
            <a:schemeClr val="accent1">
              <a:hueOff val="0"/>
              <a:satOff val="0"/>
              <a:lumOff val="0"/>
              <a:alphaOff val="0"/>
            </a:schemeClr>
          </a:lnRef>
          <a:fillRef idx="1">
            <a:srgbClr val="000000"/>
          </a:fillRef>
          <a:effectRef idx="0">
            <a:schemeClr val="accent1">
              <a:tint val="50000"/>
              <a:alpha val="40000"/>
              <a:hueOff val="0"/>
              <a:satOff val="0"/>
              <a:lumOff val="0"/>
              <a:alphaOff val="0"/>
            </a:schemeClr>
          </a:effectRef>
          <a:fontRef idx="minor">
            <a:schemeClr val="bg1">
              <a:hueOff val="0"/>
              <a:satOff val="0"/>
              <a:lumOff val="0"/>
              <a:alphaOff val="0"/>
            </a:schemeClr>
          </a:fontRef>
        </xdr:style>
      </xdr:sp>
      <xdr:sp macro="" textlink="">
        <xdr:nvSpPr>
          <xdr:cNvPr id="16" name="Rechteck 15">
            <a:extLst>
              <a:ext uri="{FF2B5EF4-FFF2-40B4-BE49-F238E27FC236}">
                <a16:creationId xmlns:a16="http://schemas.microsoft.com/office/drawing/2014/main" id="{00000000-0008-0000-0100-000010000000}"/>
              </a:ext>
            </a:extLst>
          </xdr:cNvPr>
          <xdr:cNvSpPr/>
        </xdr:nvSpPr>
        <xdr:spPr>
          <a:xfrm>
            <a:off x="3178865" y="52833466"/>
            <a:ext cx="1648599" cy="376650"/>
          </a:xfrm>
          <a:prstGeom prst="rect">
            <a:avLst/>
          </a:prstGeom>
          <a:blipFill>
            <a:blip xmlns:r="http://schemas.openxmlformats.org/officeDocument/2006/relationships" r:embed="rId8"/>
            <a:srcRect/>
            <a:stretch>
              <a:fillRect/>
            </a:stretch>
          </a:blipFill>
        </xdr:spPr>
        <xdr:style>
          <a:lnRef idx="2">
            <a:schemeClr val="bg1">
              <a:hueOff val="0"/>
              <a:satOff val="0"/>
              <a:lumOff val="0"/>
              <a:alphaOff val="0"/>
            </a:schemeClr>
          </a:lnRef>
          <a:fillRef idx="1">
            <a:srgbClr val="000000"/>
          </a:fillRef>
          <a:effectRef idx="0">
            <a:schemeClr val="accent1">
              <a:tint val="50000"/>
              <a:hueOff val="0"/>
              <a:satOff val="0"/>
              <a:lumOff val="0"/>
              <a:alphaOff val="0"/>
            </a:schemeClr>
          </a:effectRef>
          <a:fontRef idx="minor">
            <a:schemeClr val="bg1">
              <a:hueOff val="0"/>
              <a:satOff val="0"/>
              <a:lumOff val="0"/>
              <a:alphaOff val="0"/>
            </a:schemeClr>
          </a:fontRef>
        </xdr:style>
      </xdr:sp>
      <xdr:sp macro="" textlink="">
        <xdr:nvSpPr>
          <xdr:cNvPr id="18" name="Freihandform 17">
            <a:extLst>
              <a:ext uri="{FF2B5EF4-FFF2-40B4-BE49-F238E27FC236}">
                <a16:creationId xmlns:a16="http://schemas.microsoft.com/office/drawing/2014/main" id="{00000000-0008-0000-0100-000012000000}"/>
              </a:ext>
            </a:extLst>
          </xdr:cNvPr>
          <xdr:cNvSpPr/>
        </xdr:nvSpPr>
        <xdr:spPr>
          <a:xfrm>
            <a:off x="2572607" y="52000077"/>
            <a:ext cx="2821867" cy="500635"/>
          </a:xfrm>
          <a:custGeom>
            <a:avLst/>
            <a:gdLst>
              <a:gd name="connsiteX0" fmla="*/ 0 w 2805240"/>
              <a:gd name="connsiteY0" fmla="*/ 0 h 458876"/>
              <a:gd name="connsiteX1" fmla="*/ 2805240 w 2805240"/>
              <a:gd name="connsiteY1" fmla="*/ 0 h 458876"/>
              <a:gd name="connsiteX2" fmla="*/ 2805240 w 2805240"/>
              <a:gd name="connsiteY2" fmla="*/ 458876 h 458876"/>
              <a:gd name="connsiteX3" fmla="*/ 0 w 2805240"/>
              <a:gd name="connsiteY3" fmla="*/ 458876 h 458876"/>
              <a:gd name="connsiteX4" fmla="*/ 0 w 2805240"/>
              <a:gd name="connsiteY4" fmla="*/ 0 h 458876"/>
            </a:gdLst>
            <a:ahLst/>
            <a:cxnLst/>
            <a:rect l="l" t="t" r="r" b="b"/>
            <a:pathLst>
              <a:path w="2805240" h="458876">
                <a:moveTo>
                  <a:pt x="0" y="0"/>
                </a:moveTo>
                <a:lnTo>
                  <a:pt x="2805240" y="0"/>
                </a:lnTo>
                <a:lnTo>
                  <a:pt x="2805240" y="458876"/>
                </a:lnTo>
                <a:lnTo>
                  <a:pt x="0" y="458876"/>
                </a:lnTo>
                <a:lnTo>
                  <a:pt x="0" y="0"/>
                </a:lnTo>
                <a:close/>
              </a:path>
            </a:pathLst>
          </a:custGeom>
        </xdr:spPr>
        <xdr:style>
          <a:lnRef idx="0">
            <a:schemeClr val="tx1">
              <a:alpha val="0"/>
              <a:hueOff val="0"/>
              <a:satOff val="0"/>
              <a:lumOff val="0"/>
              <a:alphaOff val="0"/>
            </a:schemeClr>
          </a:lnRef>
          <a:fillRef idx="0">
            <a:schemeClr val="bg1">
              <a:alpha val="0"/>
              <a:hueOff val="0"/>
              <a:satOff val="0"/>
              <a:lumOff val="0"/>
              <a:alphaOff val="0"/>
            </a:schemeClr>
          </a:fillRef>
          <a:effectRef idx="0">
            <a:schemeClr val="bg1">
              <a:alpha val="0"/>
              <a:hueOff val="0"/>
              <a:satOff val="0"/>
              <a:lumOff val="0"/>
              <a:alphaOff val="0"/>
            </a:schemeClr>
          </a:effectRef>
          <a:fontRef idx="minor">
            <a:schemeClr val="tx1">
              <a:hueOff val="0"/>
              <a:satOff val="0"/>
              <a:lumOff val="0"/>
              <a:alphaOff val="0"/>
            </a:schemeClr>
          </a:fontRef>
        </xdr:style>
        <xdr:txBody>
          <a:bodyPr vert="horz" wrap="square" lIns="142240" tIns="53340" rIns="142240" bIns="53340" numCol="1" spcCol="1270" anchor="ctr" anchorCtr="0">
            <a:noAutofit/>
          </a:bodyPr>
          <a:lstStyle/>
          <a:p>
            <a:pPr lvl="0" algn="ctr" defTabSz="622300">
              <a:lnSpc>
                <a:spcPct val="90000"/>
              </a:lnSpc>
              <a:spcBef>
                <a:spcPct val="0"/>
              </a:spcBef>
              <a:spcAft>
                <a:spcPct val="35000"/>
              </a:spcAft>
            </a:pPr>
            <a:r>
              <a:rPr lang="de-DE" sz="1300" b="1" kern="1200">
                <a:solidFill>
                  <a:schemeClr val="tx1">
                    <a:hueOff val="0"/>
                    <a:satOff val="0"/>
                    <a:lumOff val="0"/>
                    <a:alphaOff val="0"/>
                  </a:schemeClr>
                </a:solidFill>
                <a:latin typeface="Corbel" panose="020B0503020204020204" pitchFamily="34" charset="0"/>
              </a:rPr>
              <a:t>Sachbearbeiterinnen</a:t>
            </a:r>
            <a:r>
              <a:rPr lang="de-DE" sz="1400" b="1" kern="1200">
                <a:solidFill>
                  <a:schemeClr val="tx1">
                    <a:hueOff val="0"/>
                    <a:satOff val="0"/>
                    <a:lumOff val="0"/>
                    <a:alphaOff val="0"/>
                  </a:schemeClr>
                </a:solidFill>
                <a:latin typeface="Corbel" panose="020B0503020204020204" pitchFamily="34" charset="0"/>
              </a:rPr>
              <a:t> </a:t>
            </a:r>
            <a:br>
              <a:rPr lang="de-DE" sz="1400" b="1" kern="1200">
                <a:solidFill>
                  <a:schemeClr val="tx1">
                    <a:hueOff val="0"/>
                    <a:satOff val="0"/>
                    <a:lumOff val="0"/>
                    <a:alphaOff val="0"/>
                  </a:schemeClr>
                </a:solidFill>
                <a:latin typeface="Corbel" panose="020B0503020204020204" pitchFamily="34" charset="0"/>
              </a:rPr>
            </a:br>
            <a:r>
              <a:rPr lang="de-DE" sz="1300" b="1" kern="1200">
                <a:solidFill>
                  <a:schemeClr val="tx1">
                    <a:hueOff val="0"/>
                    <a:satOff val="0"/>
                    <a:lumOff val="0"/>
                    <a:alphaOff val="0"/>
                  </a:schemeClr>
                </a:solidFill>
                <a:latin typeface="Corbel" panose="020B0503020204020204" pitchFamily="34" charset="0"/>
              </a:rPr>
              <a:t>Budget</a:t>
            </a:r>
            <a:r>
              <a:rPr lang="de-DE" sz="1300" b="1" kern="1200" baseline="0">
                <a:solidFill>
                  <a:schemeClr val="tx1">
                    <a:hueOff val="0"/>
                    <a:satOff val="0"/>
                    <a:lumOff val="0"/>
                    <a:alphaOff val="0"/>
                  </a:schemeClr>
                </a:solidFill>
                <a:latin typeface="Corbel" panose="020B0503020204020204" pitchFamily="34" charset="0"/>
              </a:rPr>
              <a:t> und Wirtschaft</a:t>
            </a:r>
            <a:endParaRPr lang="de-DE" sz="1300" b="1" kern="1200">
              <a:latin typeface="Corbel" panose="020B0503020204020204" pitchFamily="34" charset="0"/>
            </a:endParaRPr>
          </a:p>
        </xdr:txBody>
      </xdr:sp>
      <xdr:sp macro="" textlink="">
        <xdr:nvSpPr>
          <xdr:cNvPr id="19" name="Freihandform 18">
            <a:extLst>
              <a:ext uri="{FF2B5EF4-FFF2-40B4-BE49-F238E27FC236}">
                <a16:creationId xmlns:a16="http://schemas.microsoft.com/office/drawing/2014/main" id="{00000000-0008-0000-0100-000013000000}"/>
              </a:ext>
            </a:extLst>
          </xdr:cNvPr>
          <xdr:cNvSpPr/>
        </xdr:nvSpPr>
        <xdr:spPr>
          <a:xfrm>
            <a:off x="113056" y="51880491"/>
            <a:ext cx="2796237" cy="2614675"/>
          </a:xfrm>
          <a:custGeom>
            <a:avLst/>
            <a:gdLst>
              <a:gd name="connsiteX0" fmla="*/ 0 w 2420457"/>
              <a:gd name="connsiteY0" fmla="*/ 0 h 2338881"/>
              <a:gd name="connsiteX1" fmla="*/ 2420457 w 2420457"/>
              <a:gd name="connsiteY1" fmla="*/ 0 h 2338881"/>
              <a:gd name="connsiteX2" fmla="*/ 2420457 w 2420457"/>
              <a:gd name="connsiteY2" fmla="*/ 2338881 h 2338881"/>
              <a:gd name="connsiteX3" fmla="*/ 0 w 2420457"/>
              <a:gd name="connsiteY3" fmla="*/ 2338881 h 2338881"/>
              <a:gd name="connsiteX4" fmla="*/ 0 w 2420457"/>
              <a:gd name="connsiteY4" fmla="*/ 0 h 2338881"/>
            </a:gdLst>
            <a:ahLst/>
            <a:cxnLst/>
            <a:rect l="l" t="t" r="r" b="b"/>
            <a:pathLst>
              <a:path w="2420457" h="2338881">
                <a:moveTo>
                  <a:pt x="0" y="0"/>
                </a:moveTo>
                <a:lnTo>
                  <a:pt x="2420457" y="0"/>
                </a:lnTo>
                <a:lnTo>
                  <a:pt x="2420457" y="2338881"/>
                </a:lnTo>
                <a:lnTo>
                  <a:pt x="0" y="2338881"/>
                </a:lnTo>
                <a:lnTo>
                  <a:pt x="0" y="0"/>
                </a:lnTo>
                <a:close/>
              </a:path>
            </a:pathLst>
          </a:custGeom>
        </xdr:spPr>
        <xdr:style>
          <a:lnRef idx="0">
            <a:schemeClr val="tx1">
              <a:alpha val="0"/>
              <a:hueOff val="0"/>
              <a:satOff val="0"/>
              <a:lumOff val="0"/>
              <a:alphaOff val="0"/>
            </a:schemeClr>
          </a:lnRef>
          <a:fillRef idx="0">
            <a:schemeClr val="bg1">
              <a:alpha val="0"/>
              <a:hueOff val="0"/>
              <a:satOff val="0"/>
              <a:lumOff val="0"/>
              <a:alphaOff val="0"/>
            </a:schemeClr>
          </a:fillRef>
          <a:effectRef idx="0">
            <a:schemeClr val="bg1">
              <a:alpha val="0"/>
              <a:hueOff val="0"/>
              <a:satOff val="0"/>
              <a:lumOff val="0"/>
              <a:alphaOff val="0"/>
            </a:schemeClr>
          </a:effectRef>
          <a:fontRef idx="minor">
            <a:schemeClr val="tx1">
              <a:hueOff val="0"/>
              <a:satOff val="0"/>
              <a:lumOff val="0"/>
              <a:alphaOff val="0"/>
            </a:schemeClr>
          </a:fontRef>
        </xdr:style>
        <xdr:txBody>
          <a:bodyPr vert="horz" wrap="square" lIns="0" tIns="0" rIns="0" bIns="0" numCol="1" spcCol="1270" anchor="t" anchorCtr="0">
            <a:noAutofit/>
          </a:bodyPr>
          <a:lstStyle/>
          <a:p>
            <a:pPr lvl="0" algn="l" defTabSz="533400">
              <a:lnSpc>
                <a:spcPct val="90000"/>
              </a:lnSpc>
              <a:spcBef>
                <a:spcPct val="0"/>
              </a:spcBef>
              <a:spcAft>
                <a:spcPct val="35000"/>
              </a:spcAft>
            </a:pPr>
            <a:r>
              <a:rPr lang="de-AT" sz="1200" b="1" i="0" u="none" kern="1200">
                <a:solidFill>
                  <a:schemeClr val="tx1">
                    <a:hueOff val="0"/>
                    <a:satOff val="0"/>
                    <a:lumOff val="0"/>
                    <a:alphaOff val="0"/>
                  </a:schemeClr>
                </a:solidFill>
              </a:rPr>
              <a:t>Angelika Mittermayer-Prader</a:t>
            </a:r>
            <a:br>
              <a:rPr lang="de-AT" sz="1200" b="0" i="0" u="none" kern="1200">
                <a:solidFill>
                  <a:schemeClr val="tx1">
                    <a:hueOff val="0"/>
                    <a:satOff val="0"/>
                    <a:lumOff val="0"/>
                    <a:alphaOff val="0"/>
                  </a:schemeClr>
                </a:solidFill>
              </a:rPr>
            </a:br>
            <a:r>
              <a:rPr lang="de-AT" sz="1100" b="0" i="0" u="none" kern="1200">
                <a:solidFill>
                  <a:schemeClr val="tx1">
                    <a:hueOff val="0"/>
                    <a:satOff val="0"/>
                    <a:lumOff val="0"/>
                    <a:alphaOff val="0"/>
                  </a:schemeClr>
                </a:solidFill>
              </a:rPr>
              <a:t>(erreichbar Di.-Do.</a:t>
            </a:r>
            <a:r>
              <a:rPr lang="de-AT" sz="1100" b="0" i="0" u="none" kern="1200" baseline="0">
                <a:solidFill>
                  <a:schemeClr val="tx1">
                    <a:hueOff val="0"/>
                    <a:satOff val="0"/>
                    <a:lumOff val="0"/>
                    <a:alphaOff val="0"/>
                  </a:schemeClr>
                </a:solidFill>
              </a:rPr>
              <a:t> </a:t>
            </a:r>
            <a:r>
              <a:rPr lang="de-AT" sz="1100" b="0" i="0" u="none" kern="1200">
                <a:solidFill>
                  <a:schemeClr val="tx1">
                    <a:hueOff val="0"/>
                    <a:satOff val="0"/>
                    <a:lumOff val="0"/>
                    <a:alphaOff val="0"/>
                  </a:schemeClr>
                </a:solidFill>
              </a:rPr>
              <a:t>vormittags)</a:t>
            </a:r>
            <a:endParaRPr lang="de-DE" sz="1100" kern="1200"/>
          </a:p>
          <a:p>
            <a:pPr lvl="0" algn="l" defTabSz="488950">
              <a:lnSpc>
                <a:spcPct val="90000"/>
              </a:lnSpc>
              <a:spcBef>
                <a:spcPct val="0"/>
              </a:spcBef>
              <a:spcAft>
                <a:spcPct val="35000"/>
              </a:spcAft>
            </a:pPr>
            <a:r>
              <a:rPr lang="de-AT" sz="1100" b="0" i="0" u="none" kern="1200">
                <a:solidFill>
                  <a:schemeClr val="tx1">
                    <a:hueOff val="0"/>
                    <a:satOff val="0"/>
                    <a:lumOff val="0"/>
                    <a:alphaOff val="0"/>
                  </a:schemeClr>
                </a:solidFill>
              </a:rPr>
              <a:t>E-Mail: </a:t>
            </a:r>
            <a:br>
              <a:rPr lang="de-AT" sz="1100" b="0" i="0" u="none" kern="1200">
                <a:solidFill>
                  <a:schemeClr val="tx1">
                    <a:hueOff val="0"/>
                    <a:satOff val="0"/>
                    <a:lumOff val="0"/>
                    <a:alphaOff val="0"/>
                  </a:schemeClr>
                </a:solidFill>
              </a:rPr>
            </a:br>
            <a:r>
              <a:rPr lang="de-AT" sz="1100" b="0" i="0" u="none" kern="1200">
                <a:solidFill>
                  <a:schemeClr val="tx1">
                    <a:hueOff val="0"/>
                    <a:satOff val="0"/>
                    <a:lumOff val="0"/>
                    <a:alphaOff val="0"/>
                  </a:schemeClr>
                </a:solidFill>
              </a:rPr>
              <a:t>angelika.mittermayer-prader@bildung-tirol.gv.at</a:t>
            </a:r>
          </a:p>
          <a:p>
            <a:r>
              <a:rPr lang="de-AT" sz="1100" b="0" i="0" u="none" kern="1200">
                <a:solidFill>
                  <a:schemeClr val="tx1">
                    <a:hueOff val="0"/>
                    <a:satOff val="0"/>
                    <a:lumOff val="0"/>
                    <a:alphaOff val="0"/>
                  </a:schemeClr>
                </a:solidFill>
              </a:rPr>
              <a:t>Telefon:</a:t>
            </a:r>
            <a:r>
              <a:rPr lang="de-AT" sz="1100" b="0" i="0" u="none" kern="1200" baseline="0">
                <a:solidFill>
                  <a:schemeClr val="tx1">
                    <a:hueOff val="0"/>
                    <a:satOff val="0"/>
                    <a:lumOff val="0"/>
                    <a:alphaOff val="0"/>
                  </a:schemeClr>
                </a:solidFill>
              </a:rPr>
              <a:t> +43 512 9012 - 9236</a:t>
            </a:r>
            <a:br>
              <a:rPr lang="de-AT" sz="1050" b="0" i="0" u="none" kern="1200" baseline="0">
                <a:solidFill>
                  <a:schemeClr val="tx1">
                    <a:hueOff val="0"/>
                    <a:satOff val="0"/>
                    <a:lumOff val="0"/>
                    <a:alphaOff val="0"/>
                  </a:schemeClr>
                </a:solidFill>
              </a:rPr>
            </a:br>
            <a:br>
              <a:rPr lang="de-AT" sz="1050" b="0" i="0" u="none" kern="1200" baseline="0">
                <a:solidFill>
                  <a:schemeClr val="tx1">
                    <a:hueOff val="0"/>
                    <a:satOff val="0"/>
                    <a:lumOff val="0"/>
                    <a:alphaOff val="0"/>
                  </a:schemeClr>
                </a:solidFill>
              </a:rPr>
            </a:br>
            <a:r>
              <a:rPr lang="de-AT" sz="1200" b="1" i="0" u="none" kern="0" baseline="0">
                <a:solidFill>
                  <a:schemeClr val="tx1">
                    <a:hueOff val="0"/>
                    <a:satOff val="0"/>
                    <a:lumOff val="0"/>
                    <a:alphaOff val="0"/>
                  </a:schemeClr>
                </a:solidFill>
                <a:effectLst/>
                <a:latin typeface="+mn-lt"/>
                <a:ea typeface="+mn-ea"/>
                <a:cs typeface="+mn-cs"/>
              </a:rPr>
              <a:t>Beatrix Arnold</a:t>
            </a:r>
            <a:br>
              <a:rPr lang="de-AT" sz="1100" b="0" i="0">
                <a:solidFill>
                  <a:schemeClr val="tx1">
                    <a:hueOff val="0"/>
                    <a:satOff val="0"/>
                    <a:lumOff val="0"/>
                    <a:alphaOff val="0"/>
                  </a:schemeClr>
                </a:solidFill>
                <a:effectLst/>
                <a:latin typeface="+mn-lt"/>
                <a:ea typeface="+mn-ea"/>
                <a:cs typeface="+mn-cs"/>
              </a:rPr>
            </a:br>
            <a:r>
              <a:rPr lang="de-AT" sz="1100" b="0" i="0">
                <a:solidFill>
                  <a:schemeClr val="tx1">
                    <a:hueOff val="0"/>
                    <a:satOff val="0"/>
                    <a:lumOff val="0"/>
                    <a:alphaOff val="0"/>
                  </a:schemeClr>
                </a:solidFill>
                <a:effectLst/>
                <a:latin typeface="+mn-lt"/>
                <a:ea typeface="+mn-ea"/>
                <a:cs typeface="+mn-cs"/>
              </a:rPr>
              <a:t>(erreichbar Mo.-Fr. vormittags)</a:t>
            </a:r>
            <a:endParaRPr lang="de-AT" sz="1200">
              <a:solidFill>
                <a:srgbClr val="000000"/>
              </a:solidFill>
              <a:effectLst/>
            </a:endParaRPr>
          </a:p>
          <a:p>
            <a:r>
              <a:rPr lang="de-AT" sz="1100" b="0" i="0">
                <a:solidFill>
                  <a:schemeClr val="tx1">
                    <a:hueOff val="0"/>
                    <a:satOff val="0"/>
                    <a:lumOff val="0"/>
                    <a:alphaOff val="0"/>
                  </a:schemeClr>
                </a:solidFill>
                <a:effectLst/>
                <a:latin typeface="+mn-lt"/>
                <a:ea typeface="+mn-ea"/>
                <a:cs typeface="+mn-cs"/>
              </a:rPr>
              <a:t>E-Mail: </a:t>
            </a:r>
            <a:br>
              <a:rPr lang="de-AT" sz="1100" b="0" i="0">
                <a:solidFill>
                  <a:schemeClr val="tx1">
                    <a:hueOff val="0"/>
                    <a:satOff val="0"/>
                    <a:lumOff val="0"/>
                    <a:alphaOff val="0"/>
                  </a:schemeClr>
                </a:solidFill>
                <a:effectLst/>
                <a:latin typeface="+mn-lt"/>
                <a:ea typeface="+mn-ea"/>
                <a:cs typeface="+mn-cs"/>
              </a:rPr>
            </a:br>
            <a:r>
              <a:rPr lang="de-AT" sz="1100" b="0" i="0">
                <a:solidFill>
                  <a:schemeClr val="tx1">
                    <a:hueOff val="0"/>
                    <a:satOff val="0"/>
                    <a:lumOff val="0"/>
                    <a:alphaOff val="0"/>
                  </a:schemeClr>
                </a:solidFill>
                <a:effectLst/>
                <a:latin typeface="+mn-lt"/>
                <a:ea typeface="+mn-ea"/>
                <a:cs typeface="+mn-cs"/>
              </a:rPr>
              <a:t>beatrix.arnold@bildung-tirol.gv.at</a:t>
            </a:r>
            <a:endParaRPr lang="de-AT" sz="1200">
              <a:solidFill>
                <a:srgbClr val="000000"/>
              </a:solidFill>
              <a:effectLst/>
            </a:endParaRPr>
          </a:p>
          <a:p>
            <a:r>
              <a:rPr lang="de-AT" sz="1100" b="0" i="0">
                <a:solidFill>
                  <a:schemeClr val="tx1">
                    <a:hueOff val="0"/>
                    <a:satOff val="0"/>
                    <a:lumOff val="0"/>
                    <a:alphaOff val="0"/>
                  </a:schemeClr>
                </a:solidFill>
                <a:effectLst/>
                <a:latin typeface="+mn-lt"/>
                <a:ea typeface="+mn-ea"/>
                <a:cs typeface="+mn-cs"/>
              </a:rPr>
              <a:t>Telefon:</a:t>
            </a:r>
            <a:r>
              <a:rPr lang="de-AT" sz="1100" b="0" i="0" baseline="0">
                <a:solidFill>
                  <a:schemeClr val="tx1">
                    <a:hueOff val="0"/>
                    <a:satOff val="0"/>
                    <a:lumOff val="0"/>
                    <a:alphaOff val="0"/>
                  </a:schemeClr>
                </a:solidFill>
                <a:effectLst/>
                <a:latin typeface="+mn-lt"/>
                <a:ea typeface="+mn-ea"/>
                <a:cs typeface="+mn-cs"/>
              </a:rPr>
              <a:t> +43 512 9012 - 9195</a:t>
            </a:r>
            <a:br>
              <a:rPr lang="de-AT" sz="1100" b="0" i="0" baseline="0">
                <a:solidFill>
                  <a:schemeClr val="tx1">
                    <a:hueOff val="0"/>
                    <a:satOff val="0"/>
                    <a:lumOff val="0"/>
                    <a:alphaOff val="0"/>
                  </a:schemeClr>
                </a:solidFill>
                <a:effectLst/>
                <a:latin typeface="+mn-lt"/>
                <a:ea typeface="+mn-ea"/>
                <a:cs typeface="+mn-cs"/>
              </a:rPr>
            </a:br>
            <a:r>
              <a:rPr lang="de-AT" sz="1200" b="0" i="0" u="none" kern="1200">
                <a:solidFill>
                  <a:schemeClr val="tx1">
                    <a:hueOff val="0"/>
                    <a:satOff val="0"/>
                    <a:lumOff val="0"/>
                    <a:alphaOff val="0"/>
                  </a:schemeClr>
                </a:solidFill>
              </a:rPr>
              <a:t>	 </a:t>
            </a:r>
            <a:br>
              <a:rPr lang="de-AT" sz="1200" b="0" i="0" u="none" kern="1200">
                <a:solidFill>
                  <a:schemeClr val="tx1">
                    <a:hueOff val="0"/>
                    <a:satOff val="0"/>
                    <a:lumOff val="0"/>
                    <a:alphaOff val="0"/>
                  </a:schemeClr>
                </a:solidFill>
              </a:rPr>
            </a:br>
            <a:endParaRPr lang="de-AT" sz="1200" kern="1200"/>
          </a:p>
          <a:p>
            <a:pPr lvl="0" algn="l" defTabSz="488950">
              <a:lnSpc>
                <a:spcPct val="90000"/>
              </a:lnSpc>
              <a:spcBef>
                <a:spcPct val="0"/>
              </a:spcBef>
              <a:spcAft>
                <a:spcPct val="35000"/>
              </a:spcAft>
            </a:pPr>
            <a:r>
              <a:rPr lang="de-AT" sz="900" b="0" i="0" u="none" kern="1200">
                <a:solidFill>
                  <a:schemeClr val="tx1">
                    <a:hueOff val="0"/>
                    <a:satOff val="0"/>
                    <a:lumOff val="0"/>
                    <a:alphaOff val="0"/>
                  </a:schemeClr>
                </a:solidFill>
              </a:rPr>
              <a:t>	 	 </a:t>
            </a:r>
            <a:endParaRPr lang="de-AT" sz="900" kern="1200"/>
          </a:p>
        </xdr:txBody>
      </xdr:sp>
    </xdr:grpSp>
    <xdr:clientData/>
  </xdr:twoCellAnchor>
  <xdr:twoCellAnchor editAs="oneCell">
    <xdr:from>
      <xdr:col>0</xdr:col>
      <xdr:colOff>95249</xdr:colOff>
      <xdr:row>89</xdr:row>
      <xdr:rowOff>104775</xdr:rowOff>
    </xdr:from>
    <xdr:to>
      <xdr:col>4</xdr:col>
      <xdr:colOff>9944</xdr:colOff>
      <xdr:row>94</xdr:row>
      <xdr:rowOff>38204</xdr:rowOff>
    </xdr:to>
    <xdr:pic>
      <xdr:nvPicPr>
        <xdr:cNvPr id="25" name="Grafik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9"/>
        <a:srcRect l="1580"/>
        <a:stretch>
          <a:fillRect/>
        </a:stretch>
      </xdr:blipFill>
      <xdr:spPr>
        <a:xfrm>
          <a:off x="95250" y="15840075"/>
          <a:ext cx="2962275" cy="742950"/>
        </a:xfrm>
        <a:prstGeom prst="rect">
          <a:avLst/>
        </a:prstGeom>
      </xdr:spPr>
    </xdr:pic>
    <xdr:clientData/>
  </xdr:twoCellAnchor>
  <xdr:twoCellAnchor editAs="oneCell">
    <xdr:from>
      <xdr:col>0</xdr:col>
      <xdr:colOff>142875</xdr:colOff>
      <xdr:row>79</xdr:row>
      <xdr:rowOff>48817</xdr:rowOff>
    </xdr:from>
    <xdr:to>
      <xdr:col>3</xdr:col>
      <xdr:colOff>190500</xdr:colOff>
      <xdr:row>86</xdr:row>
      <xdr:rowOff>85931</xdr:rowOff>
    </xdr:to>
    <xdr:pic>
      <xdr:nvPicPr>
        <xdr:cNvPr id="26" name="Grafik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0"/>
        <a:stretch>
          <a:fillRect/>
        </a:stretch>
      </xdr:blipFill>
      <xdr:spPr>
        <a:xfrm>
          <a:off x="142875" y="14163675"/>
          <a:ext cx="2333625" cy="1171575"/>
        </a:xfrm>
        <a:prstGeom prst="rect">
          <a:avLst/>
        </a:prstGeom>
      </xdr:spPr>
    </xdr:pic>
    <xdr:clientData/>
  </xdr:twoCellAnchor>
  <xdr:twoCellAnchor editAs="oneCell">
    <xdr:from>
      <xdr:col>0</xdr:col>
      <xdr:colOff>95249</xdr:colOff>
      <xdr:row>72</xdr:row>
      <xdr:rowOff>47625</xdr:rowOff>
    </xdr:from>
    <xdr:to>
      <xdr:col>4</xdr:col>
      <xdr:colOff>105202</xdr:colOff>
      <xdr:row>76</xdr:row>
      <xdr:rowOff>76294</xdr:rowOff>
    </xdr:to>
    <xdr:pic>
      <xdr:nvPicPr>
        <xdr:cNvPr id="27" name="Grafik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11"/>
        <a:stretch>
          <a:fillRect/>
        </a:stretch>
      </xdr:blipFill>
      <xdr:spPr>
        <a:xfrm>
          <a:off x="95250" y="13030200"/>
          <a:ext cx="3057525" cy="676275"/>
        </a:xfrm>
        <a:prstGeom prst="rect">
          <a:avLst/>
        </a:prstGeom>
      </xdr:spPr>
    </xdr:pic>
    <xdr:clientData/>
  </xdr:twoCellAnchor>
  <xdr:twoCellAnchor editAs="oneCell">
    <xdr:from>
      <xdr:col>0</xdr:col>
      <xdr:colOff>114300</xdr:colOff>
      <xdr:row>65</xdr:row>
      <xdr:rowOff>152400</xdr:rowOff>
    </xdr:from>
    <xdr:to>
      <xdr:col>4</xdr:col>
      <xdr:colOff>143304</xdr:colOff>
      <xdr:row>70</xdr:row>
      <xdr:rowOff>76302</xdr:rowOff>
    </xdr:to>
    <xdr:pic>
      <xdr:nvPicPr>
        <xdr:cNvPr id="28" name="Grafik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12"/>
        <a:stretch>
          <a:fillRect/>
        </a:stretch>
      </xdr:blipFill>
      <xdr:spPr>
        <a:xfrm>
          <a:off x="114300" y="12001500"/>
          <a:ext cx="3076575" cy="733425"/>
        </a:xfrm>
        <a:prstGeom prst="rect">
          <a:avLst/>
        </a:prstGeom>
      </xdr:spPr>
    </xdr:pic>
    <xdr:clientData/>
  </xdr:twoCellAnchor>
  <xdr:twoCellAnchor editAs="oneCell">
    <xdr:from>
      <xdr:col>0</xdr:col>
      <xdr:colOff>123825</xdr:colOff>
      <xdr:row>208</xdr:row>
      <xdr:rowOff>47625</xdr:rowOff>
    </xdr:from>
    <xdr:to>
      <xdr:col>5</xdr:col>
      <xdr:colOff>143409</xdr:colOff>
      <xdr:row>219</xdr:row>
      <xdr:rowOff>105032</xdr:rowOff>
    </xdr:to>
    <xdr:pic>
      <xdr:nvPicPr>
        <xdr:cNvPr id="30" name="Grafik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13"/>
        <a:stretch>
          <a:fillRect/>
        </a:stretch>
      </xdr:blipFill>
      <xdr:spPr>
        <a:xfrm>
          <a:off x="123825" y="35833050"/>
          <a:ext cx="3829050" cy="1838325"/>
        </a:xfrm>
        <a:prstGeom prst="rect">
          <a:avLst/>
        </a:prstGeom>
      </xdr:spPr>
    </xdr:pic>
    <xdr:clientData/>
  </xdr:twoCellAnchor>
  <xdr:twoCellAnchor editAs="oneCell">
    <xdr:from>
      <xdr:col>0</xdr:col>
      <xdr:colOff>104775</xdr:colOff>
      <xdr:row>234</xdr:row>
      <xdr:rowOff>85725</xdr:rowOff>
    </xdr:from>
    <xdr:to>
      <xdr:col>7</xdr:col>
      <xdr:colOff>0</xdr:colOff>
      <xdr:row>239</xdr:row>
      <xdr:rowOff>38206</xdr:rowOff>
    </xdr:to>
    <xdr:pic>
      <xdr:nvPicPr>
        <xdr:cNvPr id="32" name="Grafik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14"/>
        <a:srcRect r="31809"/>
        <a:stretch>
          <a:fillRect/>
        </a:stretch>
      </xdr:blipFill>
      <xdr:spPr>
        <a:xfrm>
          <a:off x="104775" y="40081200"/>
          <a:ext cx="5229225" cy="762000"/>
        </a:xfrm>
        <a:prstGeom prst="rect">
          <a:avLst/>
        </a:prstGeom>
      </xdr:spPr>
    </xdr:pic>
    <xdr:clientData/>
  </xdr:twoCellAnchor>
  <xdr:twoCellAnchor editAs="oneCell">
    <xdr:from>
      <xdr:col>0</xdr:col>
      <xdr:colOff>28576</xdr:colOff>
      <xdr:row>134</xdr:row>
      <xdr:rowOff>19050</xdr:rowOff>
    </xdr:from>
    <xdr:to>
      <xdr:col>6</xdr:col>
      <xdr:colOff>714376</xdr:colOff>
      <xdr:row>138</xdr:row>
      <xdr:rowOff>0</xdr:rowOff>
    </xdr:to>
    <xdr:pic>
      <xdr:nvPicPr>
        <xdr:cNvPr id="33" name="Grafik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5"/>
        <a:srcRect r="31080"/>
        <a:stretch>
          <a:fillRect/>
        </a:stretch>
      </xdr:blipFill>
      <xdr:spPr>
        <a:xfrm>
          <a:off x="28575" y="23755350"/>
          <a:ext cx="5257800" cy="628650"/>
        </a:xfrm>
        <a:prstGeom prst="rect">
          <a:avLst/>
        </a:prstGeom>
      </xdr:spPr>
    </xdr:pic>
    <xdr:clientData/>
  </xdr:twoCellAnchor>
  <xdr:twoCellAnchor editAs="oneCell">
    <xdr:from>
      <xdr:col>0</xdr:col>
      <xdr:colOff>76200</xdr:colOff>
      <xdr:row>223</xdr:row>
      <xdr:rowOff>84712</xdr:rowOff>
    </xdr:from>
    <xdr:to>
      <xdr:col>6</xdr:col>
      <xdr:colOff>733425</xdr:colOff>
      <xdr:row>227</xdr:row>
      <xdr:rowOff>133349</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6"/>
        <a:stretch>
          <a:fillRect/>
        </a:stretch>
      </xdr:blipFill>
      <xdr:spPr>
        <a:xfrm>
          <a:off x="76200" y="38300025"/>
          <a:ext cx="5229225" cy="695325"/>
        </a:xfrm>
        <a:prstGeom prst="rect">
          <a:avLst/>
        </a:prstGeom>
      </xdr:spPr>
    </xdr:pic>
    <xdr:clientData/>
  </xdr:twoCellAnchor>
  <xdr:twoCellAnchor editAs="oneCell">
    <xdr:from>
      <xdr:col>0</xdr:col>
      <xdr:colOff>66675</xdr:colOff>
      <xdr:row>96</xdr:row>
      <xdr:rowOff>12128</xdr:rowOff>
    </xdr:from>
    <xdr:to>
      <xdr:col>7</xdr:col>
      <xdr:colOff>9525</xdr:colOff>
      <xdr:row>107</xdr:row>
      <xdr:rowOff>76554</xdr:rowOff>
    </xdr:to>
    <xdr:pic>
      <xdr:nvPicPr>
        <xdr:cNvPr id="8" name="Grafik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7"/>
        <a:stretch>
          <a:fillRect/>
        </a:stretch>
      </xdr:blipFill>
      <xdr:spPr>
        <a:xfrm>
          <a:off x="66675" y="16878300"/>
          <a:ext cx="5276850" cy="1847850"/>
        </a:xfrm>
        <a:prstGeom prst="rect">
          <a:avLst/>
        </a:prstGeom>
      </xdr:spPr>
    </xdr:pic>
    <xdr:clientData/>
  </xdr:twoCellAnchor>
  <xdr:twoCellAnchor editAs="oneCell">
    <xdr:from>
      <xdr:col>0</xdr:col>
      <xdr:colOff>19050</xdr:colOff>
      <xdr:row>126</xdr:row>
      <xdr:rowOff>142875</xdr:rowOff>
    </xdr:from>
    <xdr:to>
      <xdr:col>7</xdr:col>
      <xdr:colOff>0</xdr:colOff>
      <xdr:row>130</xdr:row>
      <xdr:rowOff>76281</xdr:rowOff>
    </xdr:to>
    <xdr:pic>
      <xdr:nvPicPr>
        <xdr:cNvPr id="9" name="Grafik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8"/>
        <a:srcRect r="31373"/>
        <a:stretch>
          <a:fillRect/>
        </a:stretch>
      </xdr:blipFill>
      <xdr:spPr>
        <a:xfrm>
          <a:off x="19050" y="22583775"/>
          <a:ext cx="5314950" cy="581025"/>
        </a:xfrm>
        <a:prstGeom prst="rect">
          <a:avLst/>
        </a:prstGeom>
      </xdr:spPr>
    </xdr:pic>
    <xdr:clientData/>
  </xdr:twoCellAnchor>
  <xdr:twoCellAnchor>
    <xdr:from>
      <xdr:col>4</xdr:col>
      <xdr:colOff>1</xdr:colOff>
      <xdr:row>283</xdr:row>
      <xdr:rowOff>0</xdr:rowOff>
    </xdr:from>
    <xdr:to>
      <xdr:col>6</xdr:col>
      <xdr:colOff>457201</xdr:colOff>
      <xdr:row>289</xdr:row>
      <xdr:rowOff>161833</xdr:rowOff>
    </xdr:to>
    <xdr:sp macro="" textlink="">
      <xdr:nvSpPr>
        <xdr:cNvPr id="7" name="Rahmen 6">
          <a:extLst>
            <a:ext uri="{FF2B5EF4-FFF2-40B4-BE49-F238E27FC236}">
              <a16:creationId xmlns:a16="http://schemas.microsoft.com/office/drawing/2014/main" id="{12876064-1CC0-3970-CD12-E73F455F4FA8}"/>
            </a:ext>
          </a:extLst>
        </xdr:cNvPr>
        <xdr:cNvSpPr/>
      </xdr:nvSpPr>
      <xdr:spPr>
        <a:xfrm>
          <a:off x="3048000" y="49149000"/>
          <a:ext cx="1981200" cy="1228725"/>
        </a:xfrm>
        <a:prstGeom prst="frame">
          <a:avLst>
            <a:gd name="adj1" fmla="val 5450"/>
          </a:avLst>
        </a:prstGeom>
      </xdr:spPr>
      <xdr:style>
        <a:lnRef idx="0">
          <a:schemeClr val="accent1">
            <a:hueOff val="0"/>
            <a:satOff val="0"/>
            <a:lumOff val="0"/>
            <a:alphaOff val="0"/>
          </a:schemeClr>
        </a:lnRef>
        <a:fillRef idx="1">
          <a:schemeClr val="accent1">
            <a:tint val="50000"/>
            <a:alpha val="40000"/>
            <a:hueOff val="0"/>
            <a:satOff val="0"/>
            <a:lumOff val="0"/>
            <a:alphaOff val="0"/>
          </a:schemeClr>
        </a:fillRef>
        <a:effectRef idx="0">
          <a:schemeClr val="accent1">
            <a:tint val="50000"/>
            <a:alpha val="40000"/>
            <a:hueOff val="0"/>
            <a:satOff val="0"/>
            <a:lumOff val="0"/>
            <a:alphaOff val="0"/>
          </a:schemeClr>
        </a:effectRef>
        <a:fontRef idx="minor">
          <a:schemeClr val="bg1">
            <a:hueOff val="0"/>
            <a:satOff val="0"/>
            <a:lumOff val="0"/>
            <a:alphaOff val="0"/>
          </a:schemeClr>
        </a:fontRef>
      </xdr:style>
    </xdr:sp>
    <xdr:clientData/>
  </xdr:twoCellAnchor>
  <xdr:twoCellAnchor editAs="oneCell">
    <xdr:from>
      <xdr:col>0</xdr:col>
      <xdr:colOff>0</xdr:colOff>
      <xdr:row>109</xdr:row>
      <xdr:rowOff>0</xdr:rowOff>
    </xdr:from>
    <xdr:to>
      <xdr:col>6</xdr:col>
      <xdr:colOff>723238</xdr:colOff>
      <xdr:row>123</xdr:row>
      <xdr:rowOff>37812</xdr:rowOff>
    </xdr:to>
    <xdr:pic>
      <xdr:nvPicPr>
        <xdr:cNvPr id="6" name="Grafik 5">
          <a:extLst>
            <a:ext uri="{FF2B5EF4-FFF2-40B4-BE49-F238E27FC236}">
              <a16:creationId xmlns:a16="http://schemas.microsoft.com/office/drawing/2014/main" id="{F2521142-E032-DDA5-00B3-233FEF265120}"/>
            </a:ext>
          </a:extLst>
        </xdr:cNvPr>
        <xdr:cNvPicPr>
          <a:picLocks noChangeAspect="1"/>
        </xdr:cNvPicPr>
      </xdr:nvPicPr>
      <xdr:blipFill>
        <a:blip xmlns:r="http://schemas.openxmlformats.org/officeDocument/2006/relationships" r:embed="rId19"/>
        <a:stretch>
          <a:fillRect/>
        </a:stretch>
      </xdr:blipFill>
      <xdr:spPr>
        <a:xfrm>
          <a:off x="0" y="19688175"/>
          <a:ext cx="5295900" cy="2305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2850822</xdr:colOff>
      <xdr:row>0</xdr:row>
      <xdr:rowOff>657225</xdr:rowOff>
    </xdr:to>
    <xdr:pic>
      <xdr:nvPicPr>
        <xdr:cNvPr id="18443" name="Grafik 1">
          <a:extLst>
            <a:ext uri="{FF2B5EF4-FFF2-40B4-BE49-F238E27FC236}">
              <a16:creationId xmlns:a16="http://schemas.microsoft.com/office/drawing/2014/main" id="{00000000-0008-0000-0200-00000B4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0" y="0"/>
          <a:ext cx="28479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0</xdr:row>
      <xdr:rowOff>0</xdr:rowOff>
    </xdr:from>
    <xdr:to>
      <xdr:col>1</xdr:col>
      <xdr:colOff>1224059</xdr:colOff>
      <xdr:row>0</xdr:row>
      <xdr:rowOff>281061</xdr:rowOff>
    </xdr:to>
    <xdr:sp macro="[0]!ZumFormular"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5810250" y="0"/>
          <a:ext cx="1228725" cy="285750"/>
        </a:xfrm>
        <a:prstGeom prst="rect">
          <a:avLst/>
        </a:prstGeom>
        <a:solidFill>
          <a:schemeClr val="accent1">
            <a:lumMod val="20000"/>
            <a:lumOff val="80000"/>
          </a:schemeClr>
        </a:solidFill>
        <a:ln w="9525">
          <a:solidFill>
            <a:srgbClr val="000000"/>
          </a:solidFill>
          <a:miter lim="800000"/>
        </a:ln>
      </xdr:spPr>
      <xdr:txBody>
        <a:bodyPr vertOverflow="clip" wrap="square" lIns="27432" tIns="22860" rIns="27432" bIns="22860" anchor="ctr" upright="1"/>
        <a:lstStyle/>
        <a:p>
          <a:pPr algn="ctr" rtl="0"/>
          <a:r>
            <a:rPr lang="de-DE" sz="900" b="0" i="0" u="none" baseline="0">
              <a:solidFill>
                <a:srgbClr val="000000"/>
              </a:solidFill>
              <a:latin typeface="Arial"/>
              <a:cs typeface="Arial"/>
            </a:rPr>
            <a:t>Zurück zum Formular</a:t>
          </a:r>
          <a:endParaRPr lang="de-DE"/>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17</xdr:col>
      <xdr:colOff>193676</xdr:colOff>
      <xdr:row>0</xdr:row>
      <xdr:rowOff>0</xdr:rowOff>
    </xdr:from>
    <xdr:to>
      <xdr:col>20</xdr:col>
      <xdr:colOff>480118</xdr:colOff>
      <xdr:row>1</xdr:row>
      <xdr:rowOff>80143</xdr:rowOff>
    </xdr:to>
    <xdr:sp macro="[0]!ZumFormular" textlink="">
      <xdr:nvSpPr>
        <xdr:cNvPr id="8194" name="Text Box 2">
          <a:extLst>
            <a:ext uri="{FF2B5EF4-FFF2-40B4-BE49-F238E27FC236}">
              <a16:creationId xmlns:a16="http://schemas.microsoft.com/office/drawing/2014/main" id="{00000000-0008-0000-0300-000002200000}"/>
            </a:ext>
          </a:extLst>
        </xdr:cNvPr>
        <xdr:cNvSpPr txBox="1">
          <a:spLocks noChangeArrowheads="1"/>
        </xdr:cNvSpPr>
      </xdr:nvSpPr>
      <xdr:spPr bwMode="auto">
        <a:xfrm>
          <a:off x="5534025" y="0"/>
          <a:ext cx="1228725" cy="276225"/>
        </a:xfrm>
        <a:prstGeom prst="rect">
          <a:avLst/>
        </a:prstGeom>
        <a:solidFill>
          <a:schemeClr val="accent1">
            <a:lumMod val="20000"/>
            <a:lumOff val="80000"/>
          </a:schemeClr>
        </a:solidFill>
        <a:ln w="9525">
          <a:solidFill>
            <a:srgbClr val="000000"/>
          </a:solidFill>
          <a:miter lim="800000"/>
        </a:ln>
      </xdr:spPr>
      <xdr:txBody>
        <a:bodyPr vertOverflow="clip" wrap="square" lIns="27432" tIns="22860" rIns="27432" bIns="22860" anchor="ctr" upright="1"/>
        <a:lstStyle/>
        <a:p>
          <a:pPr algn="ctr" rtl="0"/>
          <a:r>
            <a:rPr lang="de-DE" sz="900" b="0" i="0" u="none" baseline="0">
              <a:solidFill>
                <a:srgbClr val="000000"/>
              </a:solidFill>
              <a:latin typeface="Arial"/>
              <a:cs typeface="Arial"/>
            </a:rPr>
            <a:t>Zum Formular</a:t>
          </a:r>
          <a:endParaRPr lang="de-DE"/>
        </a:p>
      </xdr:txBody>
    </xdr:sp>
    <xdr:clientData fPrintsWithSheet="0"/>
  </xdr:twoCellAnchor>
  <xdr:twoCellAnchor>
    <xdr:from>
      <xdr:col>17</xdr:col>
      <xdr:colOff>198737</xdr:colOff>
      <xdr:row>2</xdr:row>
      <xdr:rowOff>5358</xdr:rowOff>
    </xdr:from>
    <xdr:to>
      <xdr:col>20</xdr:col>
      <xdr:colOff>494867</xdr:colOff>
      <xdr:row>4</xdr:row>
      <xdr:rowOff>2306</xdr:rowOff>
    </xdr:to>
    <xdr:sp macro="[0]!Druckdialog" textlink="">
      <xdr:nvSpPr>
        <xdr:cNvPr id="4" name="Text Box 293">
          <a:extLst>
            <a:ext uri="{FF2B5EF4-FFF2-40B4-BE49-F238E27FC236}">
              <a16:creationId xmlns:a16="http://schemas.microsoft.com/office/drawing/2014/main" id="{00000000-0008-0000-0300-000004000000}"/>
            </a:ext>
          </a:extLst>
        </xdr:cNvPr>
        <xdr:cNvSpPr txBox="1">
          <a:spLocks noChangeArrowheads="1"/>
        </xdr:cNvSpPr>
      </xdr:nvSpPr>
      <xdr:spPr bwMode="auto">
        <a:xfrm>
          <a:off x="5543550" y="409575"/>
          <a:ext cx="1238250" cy="361950"/>
        </a:xfrm>
        <a:prstGeom prst="rect">
          <a:avLst/>
        </a:prstGeom>
        <a:solidFill>
          <a:schemeClr val="accent1">
            <a:lumMod val="20000"/>
            <a:lumOff val="80000"/>
          </a:schemeClr>
        </a:solidFill>
        <a:ln w="9525">
          <a:solidFill>
            <a:srgbClr val="000000"/>
          </a:solidFill>
          <a:miter lim="800000"/>
        </a:ln>
      </xdr:spPr>
      <xdr:txBody>
        <a:bodyPr vertOverflow="clip" wrap="square" lIns="27432" tIns="22860" rIns="27432" bIns="0" anchor="t" upright="1"/>
        <a:lstStyle/>
        <a:p>
          <a:pPr algn="ctr" rtl="0"/>
          <a:r>
            <a:rPr lang="de-DE" sz="900" b="0" i="0" u="none" baseline="0">
              <a:solidFill>
                <a:srgbClr val="000000"/>
              </a:solidFill>
              <a:latin typeface="Arial"/>
              <a:cs typeface="Arial"/>
            </a:rPr>
            <a:t>Druck Bestätigung Unterkunft</a:t>
          </a:r>
          <a:endParaRPr lang="de-DE"/>
        </a:p>
      </xdr:txBody>
    </xdr:sp>
    <xdr:clientData fPrintsWithSheet="0"/>
  </xdr:twoCellAnchor>
  <xdr:twoCellAnchor editAs="oneCell">
    <xdr:from>
      <xdr:col>17</xdr:col>
      <xdr:colOff>196651</xdr:colOff>
      <xdr:row>4</xdr:row>
      <xdr:rowOff>106069</xdr:rowOff>
    </xdr:from>
    <xdr:to>
      <xdr:col>20</xdr:col>
      <xdr:colOff>285238</xdr:colOff>
      <xdr:row>9</xdr:row>
      <xdr:rowOff>23462</xdr:rowOff>
    </xdr:to>
    <xdr:pic macro="[0]!Englisch">
      <xdr:nvPicPr>
        <xdr:cNvPr id="6" name="irc_mi" descr="http://www.voyagesphotosmanu.com/Complet/images/flagge_england.jpg">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5543550" y="866775"/>
          <a:ext cx="1028700" cy="74295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fLocksWithSheet="0" fPrintsWithSheet="0"/>
  </xdr:twoCellAnchor>
  <xdr:twoCellAnchor editAs="oneCell">
    <xdr:from>
      <xdr:col>17</xdr:col>
      <xdr:colOff>181768</xdr:colOff>
      <xdr:row>9</xdr:row>
      <xdr:rowOff>85743</xdr:rowOff>
    </xdr:from>
    <xdr:to>
      <xdr:col>20</xdr:col>
      <xdr:colOff>265076</xdr:colOff>
      <xdr:row>13</xdr:row>
      <xdr:rowOff>78218</xdr:rowOff>
    </xdr:to>
    <xdr:pic macro="[0]!Italienisch">
      <xdr:nvPicPr>
        <xdr:cNvPr id="8" name="irc_mi" descr="http://www.fahnenflaggen.com/wp-content/uploads/2011/11/Italien-Nationalflagge-Nationalfahne-Flagge-Italien-Fahne-Italien.jpg">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flipH="1">
          <a:off x="5524500" y="1676400"/>
          <a:ext cx="1028700" cy="714375"/>
        </a:xfrm>
        <a:prstGeom prst="rect">
          <a:avLst/>
        </a:prstGeom>
        <a:solidFill>
          <a:schemeClr val="accent1">
            <a:lumMod val="20000"/>
            <a:lumOff val="80000"/>
          </a:schemeClr>
        </a:solidFill>
        <a:ln>
          <a:noFill/>
        </a:ln>
        <a:effectLst>
          <a:softEdge rad="112500"/>
        </a:effectLst>
      </xdr:spPr>
    </xdr:pic>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xdr:from>
      <xdr:col>11</xdr:col>
      <xdr:colOff>407670</xdr:colOff>
      <xdr:row>2</xdr:row>
      <xdr:rowOff>9525</xdr:rowOff>
    </xdr:from>
    <xdr:to>
      <xdr:col>12</xdr:col>
      <xdr:colOff>629972</xdr:colOff>
      <xdr:row>4</xdr:row>
      <xdr:rowOff>9525</xdr:rowOff>
    </xdr:to>
    <xdr:sp macro="[0]!ZumFormular" textlink="">
      <xdr:nvSpPr>
        <xdr:cNvPr id="8194" name="Text Box 2">
          <a:extLst>
            <a:ext uri="{FF2B5EF4-FFF2-40B4-BE49-F238E27FC236}">
              <a16:creationId xmlns:a16="http://schemas.microsoft.com/office/drawing/2014/main" id="{00000000-0008-0000-0400-000002200000}"/>
            </a:ext>
          </a:extLst>
        </xdr:cNvPr>
        <xdr:cNvSpPr txBox="1">
          <a:spLocks noChangeArrowheads="1"/>
        </xdr:cNvSpPr>
      </xdr:nvSpPr>
      <xdr:spPr bwMode="auto">
        <a:xfrm>
          <a:off x="4791075" y="428625"/>
          <a:ext cx="752475" cy="438150"/>
        </a:xfrm>
        <a:prstGeom prst="rect">
          <a:avLst/>
        </a:prstGeom>
        <a:solidFill>
          <a:schemeClr val="accent1">
            <a:lumMod val="20000"/>
            <a:lumOff val="80000"/>
          </a:schemeClr>
        </a:solidFill>
        <a:ln w="9525">
          <a:solidFill>
            <a:srgbClr val="000000"/>
          </a:solidFill>
          <a:miter lim="800000"/>
        </a:ln>
      </xdr:spPr>
      <xdr:txBody>
        <a:bodyPr vertOverflow="clip" wrap="square" lIns="27432" tIns="22860" rIns="27432" bIns="22860" anchor="ctr" upright="1"/>
        <a:lstStyle/>
        <a:p>
          <a:pPr algn="ctr" rtl="0"/>
          <a:r>
            <a:rPr lang="de-DE" sz="900" b="0" i="0" u="none" baseline="0">
              <a:solidFill>
                <a:srgbClr val="000000"/>
              </a:solidFill>
              <a:latin typeface="Arial"/>
              <a:cs typeface="Arial"/>
            </a:rPr>
            <a:t>Zum Formular</a:t>
          </a:r>
          <a:endParaRPr lang="de-DE"/>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254629</xdr:colOff>
      <xdr:row>4</xdr:row>
      <xdr:rowOff>52705</xdr:rowOff>
    </xdr:from>
    <xdr:to>
      <xdr:col>16</xdr:col>
      <xdr:colOff>111148</xdr:colOff>
      <xdr:row>8</xdr:row>
      <xdr:rowOff>7</xdr:rowOff>
    </xdr:to>
    <xdr:pic>
      <xdr:nvPicPr>
        <xdr:cNvPr id="11" name="irc_mi" descr="http://www.voyagesphotosmanu.com/Complet/images/flagge_england.jpg">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5086350" y="819150"/>
          <a:ext cx="971550" cy="74295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fLocksWithSheet="0" fPrintsWithSheet="0"/>
  </xdr:twoCellAnchor>
  <xdr:twoCellAnchor editAs="oneCell">
    <xdr:from>
      <xdr:col>14</xdr:col>
      <xdr:colOff>0</xdr:colOff>
      <xdr:row>12</xdr:row>
      <xdr:rowOff>0</xdr:rowOff>
    </xdr:from>
    <xdr:to>
      <xdr:col>14</xdr:col>
      <xdr:colOff>304800</xdr:colOff>
      <xdr:row>13</xdr:row>
      <xdr:rowOff>66675</xdr:rowOff>
    </xdr:to>
    <xdr:sp macro="" textlink="">
      <xdr:nvSpPr>
        <xdr:cNvPr id="21536" name="AutoShape 3" descr="data:image/jpeg;base64,/9j/4AAQSkZJRgABAQAAAQABAAD/2wCEAAkGBxMHDxMUBxIVEBASFxEUFhERDRsWEhoUFBQiGBURGBgcHigiHCYnJxQYITIhJSktOi4uHSAzQjYwNyktLisBCgoKDg0OGxAQGjQkHyYwLCw4NC0uNywsLCwsLCwsNCwsLSwsLCwsLCwxLCwsLCwsLCwsLCwsLCwsLCwsLCwsLP/AABEIALcBEwMBEQACEQEDEQH/xAAbAAEAAgMBAQAAAAAAAAAAAAAABgcDBAUCAf/EAEAQAAEDAgMGBAQEAgcJAAAAAAEAAgMEEQUSIQYTFzFT0iJBkpQHFDJRI0JhcVKRJDNDYoGh0RZUcnOCk8Hw8f/EABsBAQADAQEBAQAAAAAAAAAAAAABAwQFAgYH/8QAMBEBAAECBAUEAQMDBQAAAAAAAAECAwQRFFEVITFSkQUSFkETImFxMkLwgaGx0eH/2gAMAwEAAhEDEQA/AIEuK/TxAQEBAQEBAQEBAQEBAQEBAQEBAQEBAQEBAQEBAQEBAQEBAQEBAQEBAQEBAQEBAQEBAQEBAQEBAQEBAQEBAQEBAQEBAQEBAQEBAQEBAQEBAQEBAQEBAQEBAQEBAQEBAQEBAQEBAQEBAQEBAQEBAQEBAQEBAQEBAQEBAQEBAQEBAQEBAQEBAQEBAQEBAQEBAQEBAQEBAQEBAQEBAQEBAQEBAQEBAQEBAQEBAQEBAQEBAQEBAQEBAQEBAQEBAQEBAQLICAgICAgICAgICAgICAgICAgICAgICAgICAgICAgIFkH0NvyRGZZDN0tn6ZlTPkqgS0gn6raj7/f7afv5JziJnJz/AFK/ctWvdROXPbN2MTwuGGB5p2sc+zQCyUkg3sSdbef/AMslEzX0iXFwnqN2q9EV1ckb+VOt/DYX8Rtca6j+Vl6iiX0dWJtxMZTnnOXJhyrz9LoqgAvyR6jm+ICAgICAgICAgICAgICCw+EVX16f1P7Fr0lW7535Fa7JOEVX16f1P7E0lW58itdknCGr69P6n9iaSrc+RWuyThDV9en9T+xNJVufIrXZJwiq+vT+p/Ymkq3PkVrsk4Q1fXp/U/sTSVbnyK12ScIavr0/qf2JpKtz5Fa7JOEVX16f1P7E0lW58itdknCKr69P6n9iaSrc+RWuyThDV9en9T+xNJVufIrXZJwhq+vT+p/Ymkq3PkVrsk4RVfXp/U/sTSVbnyK12ScIqvr0/qf2Jo6tz5Fa7JRfHsKi2ZlMeL1UW8H9kIZ81v4g7dhv+NyFOkmPt4q9ftz/AGzDUw6qhnO9YJmMhbmc5273LiwWY0SOsbu0GUAWvoPNaKbUZc4cW/6hcqqn2VTlLzgdI7HZJWsbl3TG1ByuzO3L3NuLAAEtEoNw0fS/S9gq7uHpnnDbg/WrtEeyvny5Jjg+GUTaXLiZjqPESSwS5zc+FpaWBpta9ibaDmudfsYiP1WLkR/PRGOxNV+5+qOX8q82jw84RVF8IDYi/NGYrsLQCCG6i7Hcjyt5jTRdPC3Pfb59fLj3IqpmUgGFyVFNNUVF4XRRyTCGZpa6SFvhLo3NbleLus43/M3QX8Xqq1n0b8Pj/wAUZzHuy6R9RO7nYRVsroZGVDJN4wslDKcRl7mW5MbICdAbn6i648rBeotUZZZKp9RxE1zXNXOYy5MdPiNLUOLZ5RTmwaDUCR5BAsf6tptr9xpr+lqK8PMzydLD+sRboimvOU0w/wCF9RiUbZKSeAxv1aXCVhI+9nRg/wCSr0dW7b8it9ktjhDV9en9T+xNHVufIrfZJwiq+vT+p/Ymkq3PkVrsk4Q1fXp/U/sTSVbnyK12ScIavr0/qf2JpKtz5Fa7JOEVX16f1P7E0lW58itdknCGr69P6n9iaSrc+RWuyThDV9en9T+xNJVufIrXZJwiq+vT+p/Ymkq3PkVrsk4RVfXp/U/sTSVbnyK12ScIavr0/qf2JpKtz5Fa7JOENX16f1P7E0lW58itdknCKr69P6n9iaOrc+RWuyThDV9en9T+xNHVufIrfZK61vfJCAgICAgICAgICAg0MZxCLDoi6vnZTM6kj2t/lm0P7IKW2s+Jvzcm62ZMtQ7kJpWiMH/lsjayS3PVzh+1tUQh2NyTQ018SkE0lQ83aJRkidHYgFjbeMh51tlyuBBd5BOPh98QoqIQUlNSDwUrxvv7V9REx0zmaAnITmt9ieSJZds9sK7CmCTEo6BxnY4QvpJ3PlgIfYiRx0eLhzdBbMD9rGuu1RXGVdMTH7wmKpjpKGbZ7Q/7YVMEWCxvbHaGJjJAxrpKh5y70hvhaXZmjS3K/wCym1RT/TGSJmZ6pzDiUOzWC01ZAJpjGdy2kqZHFrZ3B8UsV7Wawfi+G3iLWC4ygKwV7X44zFcU+YoIXQ/MbthYyQB8cr4xE6SF9wBY6tJt/hzBDoUuO1myrh81/SqS9mvZKd3zsC1wBZc2P1sdextfmguLYrbWlx8Dc1jt7oDTVIiZKCdNMrRnH6tv/wCESmyAgICAgICAgICAgICAgICAgICAgICAgICDQxqiixCIsrqdlU24O6kYxzbjkfHoP3QUlt1Ww4K/5LZqCJtXI4BzKVngjdJYCIOIzSyHTnZrRbw5rFBF48ObT5KSs/Fmmc+U5Z7NY9sTspzag3PM21AJ1GUkOfs7jdRsXW72KNm+YHMdHOy4s8Am1iCCRazgeR8wdRKy5/iZFiWH1D6ikbT1jonwwFlpmvzXH8ILQ1wJ8Qte9jzUTMJ9s9VfbCuhoarPjBfE1jc0T2xEvEzHtfG5pLS0G7LeIWIc4FPdG57atv8AZ2drPiFLXQTUjKWGHelgmnJbJPKWnMJC5jWsuedwDa+lualDhYHTDDYxV4lC50e8hbG7MR9WYveGixdYWtqNeRB1BDbw2rl2VkDpx8xQSuc0hrmuBuA42uLB2Uh1nNyvFrjTwkrw2RwSgLY6nB6SmcyT8SOpiiAeL6EZXXMZFrENPO+gQTNAQEBAQEBAQEBAQEBAQEBAQEBAQEBAQEBBEdvsYrqJgh2WpJJ6iZptOA3cx+VyXEDN5i9h+/JBVw2aGxlPLPjDhLVtsZHtcTldK0htGyQ85JM5MjxqyO5Gpa5BFcMEkcU2IVZ8TjIyI2teTwh7mj7N3jG2Hk5w/Kg+UsjYaSF1S1rjPIYXO3Y3hp2DIGh3PQtFje/hANwAElCb4bs1O5hGG07zEw5GnwkkNaBmJsNTz5LDiLdyqrOH0Pp2Kw9uzEV1Rm2/9l6z/dn/AOX+qz/gu5t+vwn3VHhFMTYzDZozNEBNPI6nlZK0OYI2TZXuDbDVxLdTf6SL6rqW4mKYzfK4iqKrtU09GtTPNXVVdDWFsbJDIyI5A2OMwkmPQCwaAA4/8HmSvSl62Pi38ktBi8JdI3OBTk5XPdES6SmB5B7fFJG7ycHt+mQolL9jYcQ2IcDh0T8UwqoId/R22mY4mxdunEFjxls9nLTUgoLohk3rQbFtwDZ3MXHIoPaAgICAgICAgICAgICAgICAgICAgICAgINas3jhlprNJ5yH8o+4HmftfT7/AGIUv8XKOoxaoZTYVGflqRty5zrZ6iXV7iTq4gObd33e5VVXqKavbnzT7Z6ott1FFh1LRwYcczPxHF1zzj8LnWPIufLM638O6/RWoYa+lNJTYRu23c973hrhcEuMD26HSxMhFv1KC2JNrJNnnvgjha5rHaOc4gkABoNv+lZb2ImirLJ18F6ZTibfv9+T5xHl6Ef/AHHKnWTs2cCo758IH8UJ3Sihnc0N3kk8vLkS2FwaCdSPqNv1/Vb6Ks6Yl8/doiiuaY+ke20vg+NSuY2+7lhkDb/Vla0lv7EtcP5hSrdvbjA5qOtjq9nwXu/rHPY7MRPE+++IB/O10biBpcuHO68++ndOUrn2bqxiUMdZhQAjqgHywXtaX6Xub5BwLS1w5G19CDf0JIgICAgICAgICAgICAgICAgICAgICAgICAg0MdxaLA6aSfEHBscTS43OpPkwfck6AfdBCBSmvkjk3jzO0tMMYAyPmkjIMsl/KPOZbaah3nouJ6ZMVXa5uf1NF2MqYy6Kz+LVQ52I/JUZLoYG0kUcRP8AaCPQgnkTvrH76X5C3bZ3f2twNlM+gZixIpqClndUSM8nNAggazyLnPhZZvnY+V0Eao9qpMdrZn4l4Yn/ADE/PWKOOMvDB9x4Q238TifM3quWqbnVswuOuYflT02fW46yppaiWia7PBuSWSWALJXFhk8JNw12QEf3wqaMJTTOctl31m7XTlTTkwS152tw10M+aSvomyyQ25ywyPYZgAPzMazRv8I0+krW48znOcut8YaB9JWQVAAdDI1wa4O/MJ3zlvpnZr+/2T6yFiYJXHFqejeGR5aljD4jZrHXLcmt82rSAbc7fdfKX/RYpvRTRcmJqznw103v09G5snj27rqmixCL5SUBksTHFtpARle6Nw0cLNYdNdTcXBXfwWGqsWYoqqzlmuVRVOcQnC2PIgICAgICAgICAgICAgICAgICAgICAgICDxLGJB4gD+4QRbaTDtxE+dxIkzNJbHYAZnBoDRoXG5+4uSTpyXNxlimIm7TyqW26v7ZVpsrs27EsbnrK4htLSSte6SW7myOLBkYCSLkAhxOvJotqt1urK3EzP+fyrmOeTq7bUVRtA2R1XKZYWFzqSiii3W8L/wCrmn8RNgXc/Do3k0usudHqX5b347Mco61f9brfxZU5y4OEYZS7DU9SdoclViNRGYYqFnjc1kjA47wDVtzzJtYM0vddWJzhS5HwzxCkofmYtp47U9XGKf5vIfwy+92E+QdlzA+Rjv5aB0MH2Dkw2oD3zHdn8SmxClfmDXMecriAC0hzRc66aDz1x4y/ctU524zy6x+yy3TFXKU42kwiTbPDDDWyxnEInOnZu4MjH5Iy0MZ4zfN5km4v9I0C94bFUX6c45TtPWEV0TSxfCVwqaGmjqxYtFQzI64dlEkuh8wfHy/QnyWaqfdjo2imfMzD1llQs2KHQb6zy3k4jW33/ddJUzoCAgICAgICAgICAgIPl0C6BdAugXQLoF0C6BdAugXQLoF0EZ25hfNDHuWue0P8TWDW5aQx/wBQsAdOf5hfS4WLHU1Ta/5/hZa6uA98sNPBLUNbkncyN4sXSAXJcRyyOs3LfUm/MWCpwGG9lFUTVnTV0hN2vOc3S2oxWKjoaplG5tG8h8Uc80rYY5Jxma4B+bMSCxwN7E8xe910KLdNEZUxEKpnPqrPEqtmJSPZgsNNA6QTSVuIx1Tal8dO5xfKRK0WYHB7mgE5nANZYWVg0MBxozRVE1HDFMIpJTUUUzLsfh8z87X2AJvC8uu4A5Q+9raIjp1TfYfGYWVkYpHwQUxZU2po8Ujle6aaSPJaJp/uOt+a73kgX1jJP2kWJ1kc80QoI2xzSvfFI2WNpDXeE5i0O1cMzHAtJuDe9lX+GmM5iMp3T7pavyUzatghafC4A7txcyMAjxkm3Oz73bqf11XBwuHrpxE0xOc0zGc758//ABpqqiaM/qU/BX0TKXQLoF0C6BdAugXQLoF0C6BdAugXQUBxKxLrj28fauZqa32/AsJtPk4lYl1x7ePtTU1nAsJtPk4lYl1x7ePtTU1nAsJtPk4lYl1x7ePtTU1nAsJtPk4lYl1x7ePtTU1nAsJtPk4lYl1x7ePtTU1nAsJtPk4lYl1x7ePtTU1nAsJtPk4lYl1x7ePtTU1nAsJtPk4lYl1x7ePtTU1nAsJtPk4lYl1x7ePtTU1nAsJtPk4lYl1x7ePtTU1nAsJtPk4lYl1x7ePtTU1nAsJtPk4lYl1x7ePtTU3DgWE2ny8yfEbEZmlsszXNcCCDTs1B5jRt1E4iuYylHAsL9RPlvYdtJUYpBu6qZsgb9EG7bcNa0jOSGlx5+Z/XUrVh6/05ZuL6ngKLFdPspn2/cottFRzV9QHYi4hpc9z9Tlu+Qk5NTcm55gENyjxWCtm5MRnUxRhKbl322Zmacs5z+svp4nlMkMUcrwyI5X/IwQhgcQSRJKdN47S5BvlFtdNZmZy5I/DR786uUZZxH3ObXpnfLEyQTiBzKibLUwsyObmIuObRlIuQ0kA2cNLG/qZqzjLmqtU2qomKuU/U/X+rxidL8y4Oa6Nkos7NFGYg7TUkADK+4P21vryVf5YierRGBquWs6Kecc/3mN0uwGvnpWudnDGsLnMmdrZ4blL/AD8mMbYk3ykEm5Kj3zzmeiy5hLVM26Kc5qmc5hhb8QK2E3p35HuH4ji1r8zrk3sRZv1HQLBTcmiqao6y79PoVjOZqzmPqNnviViXXHt4+1e9Tce+BYTafJxKxLrj28famprOBYTafJxKxLrj28famprOBYTafJxKxLrj28famprOBYTafJxKxLrj28famprOBYTafJxKxLrj28famprOBYTafJxKxLrj28famprOBYTafJxKxLrj28famprOBYTafJxKxLrj28famprOBYTafJxKxLrj28famprOBYTafJxKxLrj28famprOBYTafJxKxLrj28famprOBYTafJxKxLrj28fampuHAsJtPk4lYl1x7ePtTU3EcCwm0+URVDsiAgICAgICAgICAgICD612U3bofuDqkTMdHmummqMph1pMUEsDWztzPBNiBYADk4EHnf8AS36ffTN7OmM+rjW/S5t35rtzlTP+Zfw0RVeEBos4AtDs2liddP5acri68fmlp4bRM5fXTpziP5YKdjaMEQXs/Vwzm+n0tvbyudfO5XuvETVkyYP0ii3TVM85neM4y/hu0tQ10jXTWYxtzo0u/wAAP3P/AL5+YuZ1Rm0XcHNFmqmnnM8tujLjNbv3FsLhuiGuytADcxAJvbmR+n+qXrs1TlHR49LwNNmj3VU/q/dy1Q7ECAgICAgICAgICAgICAgICAgICAgICAgICAgICAgIZCAgXQEBAQEBAQEBAQEBAQEBAQEBAQEBAQEBAQEBAQEBAQEBAQEBAQEBAQEBAQEBAQEBAQEBAQEBAQEBAQEBAQEBAQEBAQEBAQEBAQEBAQEBAQEBAQEBAQEBAQEBAQEBAQEBAQEBAQEBAQEBAQEBAQEBAQEBAQEBAQEBAQEBAQEBAQEBAQEBAQEBAQEBAQEBAQEBAQEBAQEBAQEBAQEBAQEBAQEBAQEBAQEBAQEBAQEBAQEBAQEBAQEBAQEBAQEBAQEBB//Z">
          <a:hlinkClick xmlns:r="http://schemas.openxmlformats.org/officeDocument/2006/relationships" r:id="rId2"/>
          <a:extLst>
            <a:ext uri="{FF2B5EF4-FFF2-40B4-BE49-F238E27FC236}">
              <a16:creationId xmlns:a16="http://schemas.microsoft.com/office/drawing/2014/main" id="{00000000-0008-0000-0600-000020540000}"/>
            </a:ext>
          </a:extLst>
        </xdr:cNvPr>
        <xdr:cNvSpPr>
          <a:spLocks noChangeAspect="1" noChangeArrowheads="1"/>
        </xdr:cNvSpPr>
      </xdr:nvSpPr>
      <xdr:spPr bwMode="auto">
        <a:xfrm>
          <a:off x="5200650" y="23622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0</xdr:colOff>
      <xdr:row>13</xdr:row>
      <xdr:rowOff>0</xdr:rowOff>
    </xdr:from>
    <xdr:to>
      <xdr:col>13</xdr:col>
      <xdr:colOff>304800</xdr:colOff>
      <xdr:row>14</xdr:row>
      <xdr:rowOff>66675</xdr:rowOff>
    </xdr:to>
    <xdr:sp macro="" textlink="">
      <xdr:nvSpPr>
        <xdr:cNvPr id="21537" name="AutoShape 5" descr="data:image/jpeg;base64,/9j/4AAQSkZJRgABAQAAAQABAAD/2wCEAAkGBxMHDxMUBxIVEBASFxEUFhERDRsWEhoUFBQiGBURGBgcHigiHCYnJxQYITIhJSktOi4uHSAzQjYwNyktLisBCgoKDg0OGxAQGjQkHyYwLCw4NC0uNywsLCwsLCwsNCwsLSwsLCwsLCwxLCwsLCwsLCwsLCwsLCwsLCwsLCwsLP/AABEIALcBEwMBEQACEQEDEQH/xAAbAAEAAgMBAQAAAAAAAAAAAAAABgcDBAUCAf/EAEAQAAEDAgMGBAQEAgcJAAAAAAEAAgMEEQUSIQYTFzFT0iJBkpQHFDJRI0JhcVKRJDNDYoGh0RZUcnOCk8Hw8f/EABsBAQADAQEBAQAAAAAAAAAAAAABAwQFAgYH/8QAMBEBAAECBAUEAQMDBQAAAAAAAAECAwQRFFEVITFSkQUSFkETImFxMkLwgaGx0eH/2gAMAwEAAhEDEQA/AIEuK/TxAQEBAQEBAQEBAQEBAQEBAQEBAQEBAQEBAQEBAQEBAQEBAQEBAQEBAQEBAQEBAQEBAQEBAQEBAQEBAQEBAQEBAQEBAQEBAQEBAQEBAQEBAQEBAQEBAQEBAQEBAQEBAQEBAQEBAQEBAQEBAQEBAQEBAQEBAQEBAQEBAQEBAQEBAQEBAQEBAQEBAQEBAQEBAQEBAQEBAQEBAQEBAQEBAQEBAQEBAQEBAQEBAQEBAQEBAQEBAQEBAQEBAQEBAQEBAQLICAgICAgICAgICAgICAgICAgICAgICAgICAgICAgIFkH0NvyRGZZDN0tn6ZlTPkqgS0gn6raj7/f7afv5JziJnJz/AFK/ctWvdROXPbN2MTwuGGB5p2sc+zQCyUkg3sSdbef/AMslEzX0iXFwnqN2q9EV1ckb+VOt/DYX8Rtca6j+Vl6iiX0dWJtxMZTnnOXJhyrz9LoqgAvyR6jm+ICAgICAgICAgICAgICCw+EVX16f1P7Fr0lW7535Fa7JOEVX16f1P7E0lW58itdknCGr69P6n9iaSrc+RWuyThDV9en9T+xNJVufIrXZJwiq+vT+p/Ymkq3PkVrsk4Q1fXp/U/sTSVbnyK12ScIavr0/qf2JpKtz5Fa7JOEVX16f1P7E0lW58itdknCKr69P6n9iaSrc+RWuyThDV9en9T+xNJVufIrXZJwhq+vT+p/Ymkq3PkVrsk4RVfXp/U/sTSVbnyK12ScIqvr0/qf2Jo6tz5Fa7JRfHsKi2ZlMeL1UW8H9kIZ81v4g7dhv+NyFOkmPt4q9ftz/AGzDUw6qhnO9YJmMhbmc5273LiwWY0SOsbu0GUAWvoPNaKbUZc4cW/6hcqqn2VTlLzgdI7HZJWsbl3TG1ByuzO3L3NuLAAEtEoNw0fS/S9gq7uHpnnDbg/WrtEeyvny5Jjg+GUTaXLiZjqPESSwS5zc+FpaWBpta9ibaDmudfsYiP1WLkR/PRGOxNV+5+qOX8q82jw84RVF8IDYi/NGYrsLQCCG6i7Hcjyt5jTRdPC3Pfb59fLj3IqpmUgGFyVFNNUVF4XRRyTCGZpa6SFvhLo3NbleLus43/M3QX8Xqq1n0b8Pj/wAUZzHuy6R9RO7nYRVsroZGVDJN4wslDKcRl7mW5MbICdAbn6i648rBeotUZZZKp9RxE1zXNXOYy5MdPiNLUOLZ5RTmwaDUCR5BAsf6tptr9xpr+lqK8PMzydLD+sRboimvOU0w/wCF9RiUbZKSeAxv1aXCVhI+9nRg/wCSr0dW7b8it9ktjhDV9en9T+xNHVufIrfZJwiq+vT+p/Ymkq3PkVrsk4Q1fXp/U/sTSVbnyK12ScIavr0/qf2JpKtz5Fa7JOEVX16f1P7E0lW58itdknCGr69P6n9iaSrc+RWuyThDV9en9T+xNJVufIrXZJwiq+vT+p/Ymkq3PkVrsk4RVfXp/U/sTSVbnyK12ScIavr0/qf2JpKtz5Fa7JOENX16f1P7E0lW58itdknCKr69P6n9iaOrc+RWuyThDV9en9T+xNHVufIrfZK61vfJCAgICAgICAgICAg0MZxCLDoi6vnZTM6kj2t/lm0P7IKW2s+Jvzcm62ZMtQ7kJpWiMH/lsjayS3PVzh+1tUQh2NyTQ018SkE0lQ83aJRkidHYgFjbeMh51tlyuBBd5BOPh98QoqIQUlNSDwUrxvv7V9REx0zmaAnITmt9ieSJZds9sK7CmCTEo6BxnY4QvpJ3PlgIfYiRx0eLhzdBbMD9rGuu1RXGVdMTH7wmKpjpKGbZ7Q/7YVMEWCxvbHaGJjJAxrpKh5y70hvhaXZmjS3K/wCym1RT/TGSJmZ6pzDiUOzWC01ZAJpjGdy2kqZHFrZ3B8UsV7Wawfi+G3iLWC4ygKwV7X44zFcU+YoIXQ/MbthYyQB8cr4xE6SF9wBY6tJt/hzBDoUuO1myrh81/SqS9mvZKd3zsC1wBZc2P1sdextfmguLYrbWlx8Dc1jt7oDTVIiZKCdNMrRnH6tv/wCESmyAgICAgICAgICAgICAgICAgICAgICAgICDQxqiixCIsrqdlU24O6kYxzbjkfHoP3QUlt1Ww4K/5LZqCJtXI4BzKVngjdJYCIOIzSyHTnZrRbw5rFBF48ObT5KSs/Fmmc+U5Z7NY9sTspzag3PM21AJ1GUkOfs7jdRsXW72KNm+YHMdHOy4s8Am1iCCRazgeR8wdRKy5/iZFiWH1D6ikbT1jonwwFlpmvzXH8ILQ1wJ8Qte9jzUTMJ9s9VfbCuhoarPjBfE1jc0T2xEvEzHtfG5pLS0G7LeIWIc4FPdG57atv8AZ2drPiFLXQTUjKWGHelgmnJbJPKWnMJC5jWsuedwDa+lualDhYHTDDYxV4lC50e8hbG7MR9WYveGixdYWtqNeRB1BDbw2rl2VkDpx8xQSuc0hrmuBuA42uLB2Uh1nNyvFrjTwkrw2RwSgLY6nB6SmcyT8SOpiiAeL6EZXXMZFrENPO+gQTNAQEBAQEBAQEBAQEBAQEBAQEBAQEBAQEBBEdvsYrqJgh2WpJJ6iZptOA3cx+VyXEDN5i9h+/JBVw2aGxlPLPjDhLVtsZHtcTldK0htGyQ85JM5MjxqyO5Gpa5BFcMEkcU2IVZ8TjIyI2teTwh7mj7N3jG2Hk5w/Kg+UsjYaSF1S1rjPIYXO3Y3hp2DIGh3PQtFje/hANwAElCb4bs1O5hGG07zEw5GnwkkNaBmJsNTz5LDiLdyqrOH0Pp2Kw9uzEV1Rm2/9l6z/dn/AOX+qz/gu5t+vwn3VHhFMTYzDZozNEBNPI6nlZK0OYI2TZXuDbDVxLdTf6SL6rqW4mKYzfK4iqKrtU09GtTPNXVVdDWFsbJDIyI5A2OMwkmPQCwaAA4/8HmSvSl62Pi38ktBi8JdI3OBTk5XPdES6SmB5B7fFJG7ycHt+mQolL9jYcQ2IcDh0T8UwqoId/R22mY4mxdunEFjxls9nLTUgoLohk3rQbFtwDZ3MXHIoPaAgICAgICAgICAgICAgICAgICAgICAgINas3jhlprNJ5yH8o+4HmftfT7/AGIUv8XKOoxaoZTYVGflqRty5zrZ6iXV7iTq4gObd33e5VVXqKavbnzT7Z6ott1FFh1LRwYcczPxHF1zzj8LnWPIufLM638O6/RWoYa+lNJTYRu23c973hrhcEuMD26HSxMhFv1KC2JNrJNnnvgjha5rHaOc4gkABoNv+lZb2ImirLJ18F6ZTibfv9+T5xHl6Ef/AHHKnWTs2cCo758IH8UJ3Sihnc0N3kk8vLkS2FwaCdSPqNv1/Vb6Ks6Yl8/doiiuaY+ke20vg+NSuY2+7lhkDb/Vla0lv7EtcP5hSrdvbjA5qOtjq9nwXu/rHPY7MRPE+++IB/O10biBpcuHO68++ndOUrn2bqxiUMdZhQAjqgHywXtaX6Xub5BwLS1w5G19CDf0JIgICAgICAgICAgICAgICAgICAgICAgICAg0MdxaLA6aSfEHBscTS43OpPkwfck6AfdBCBSmvkjk3jzO0tMMYAyPmkjIMsl/KPOZbaah3nouJ6ZMVXa5uf1NF2MqYy6Kz+LVQ52I/JUZLoYG0kUcRP8AaCPQgnkTvrH76X5C3bZ3f2twNlM+gZixIpqClndUSM8nNAggazyLnPhZZvnY+V0Eao9qpMdrZn4l4Yn/ADE/PWKOOMvDB9x4Q238TifM3quWqbnVswuOuYflT02fW46yppaiWia7PBuSWSWALJXFhk8JNw12QEf3wqaMJTTOctl31m7XTlTTkwS152tw10M+aSvomyyQ25ywyPYZgAPzMazRv8I0+krW48znOcut8YaB9JWQVAAdDI1wa4O/MJ3zlvpnZr+/2T6yFiYJXHFqejeGR5aljD4jZrHXLcmt82rSAbc7fdfKX/RYpvRTRcmJqznw103v09G5snj27rqmixCL5SUBksTHFtpARle6Nw0cLNYdNdTcXBXfwWGqsWYoqqzlmuVRVOcQnC2PIgICAgICAgICAgICAgICAgICAgICAgICDxLGJB4gD+4QRbaTDtxE+dxIkzNJbHYAZnBoDRoXG5+4uSTpyXNxlimIm7TyqW26v7ZVpsrs27EsbnrK4htLSSte6SW7myOLBkYCSLkAhxOvJotqt1urK3EzP+fyrmOeTq7bUVRtA2R1XKZYWFzqSiii3W8L/wCrmn8RNgXc/Do3k0usudHqX5b347Mco61f9brfxZU5y4OEYZS7DU9SdoclViNRGYYqFnjc1kjA47wDVtzzJtYM0vddWJzhS5HwzxCkofmYtp47U9XGKf5vIfwy+92E+QdlzA+Rjv5aB0MH2Dkw2oD3zHdn8SmxClfmDXMecriAC0hzRc66aDz1x4y/ctU524zy6x+yy3TFXKU42kwiTbPDDDWyxnEInOnZu4MjH5Iy0MZ4zfN5km4v9I0C94bFUX6c45TtPWEV0TSxfCVwqaGmjqxYtFQzI64dlEkuh8wfHy/QnyWaqfdjo2imfMzD1llQs2KHQb6zy3k4jW33/ddJUzoCAgICAgICAgICAgIPl0C6BdAugXQLoF0C6BdAugXQLoF0EZ25hfNDHuWue0P8TWDW5aQx/wBQsAdOf5hfS4WLHU1Ta/5/hZa6uA98sNPBLUNbkncyN4sXSAXJcRyyOs3LfUm/MWCpwGG9lFUTVnTV0hN2vOc3S2oxWKjoaplG5tG8h8Uc80rYY5Jxma4B+bMSCxwN7E8xe910KLdNEZUxEKpnPqrPEqtmJSPZgsNNA6QTSVuIx1Tal8dO5xfKRK0WYHB7mgE5nANZYWVg0MBxozRVE1HDFMIpJTUUUzLsfh8z87X2AJvC8uu4A5Q+9raIjp1TfYfGYWVkYpHwQUxZU2po8Ujle6aaSPJaJp/uOt+a73kgX1jJP2kWJ1kc80QoI2xzSvfFI2WNpDXeE5i0O1cMzHAtJuDe9lX+GmM5iMp3T7pavyUzatghafC4A7txcyMAjxkm3Oz73bqf11XBwuHrpxE0xOc0zGc758//ABpqqiaM/qU/BX0TKXQLoF0C6BdAugXQLoF0C6BdAugXQUBxKxLrj28fauZqa32/AsJtPk4lYl1x7ePtTU1nAsJtPk4lYl1x7ePtTU1nAsJtPk4lYl1x7ePtTU1nAsJtPk4lYl1x7ePtTU1nAsJtPk4lYl1x7ePtTU1nAsJtPk4lYl1x7ePtTU1nAsJtPk4lYl1x7ePtTU1nAsJtPk4lYl1x7ePtTU1nAsJtPk4lYl1x7ePtTU1nAsJtPk4lYl1x7ePtTU1nAsJtPk4lYl1x7ePtTU1nAsJtPk4lYl1x7ePtTU3DgWE2ny8yfEbEZmlsszXNcCCDTs1B5jRt1E4iuYylHAsL9RPlvYdtJUYpBu6qZsgb9EG7bcNa0jOSGlx5+Z/XUrVh6/05ZuL6ngKLFdPspn2/cottFRzV9QHYi4hpc9z9Tlu+Qk5NTcm55gENyjxWCtm5MRnUxRhKbl322Zmacs5z+svp4nlMkMUcrwyI5X/IwQhgcQSRJKdN47S5BvlFtdNZmZy5I/DR786uUZZxH3ObXpnfLEyQTiBzKibLUwsyObmIuObRlIuQ0kA2cNLG/qZqzjLmqtU2qomKuU/U/X+rxidL8y4Oa6Nkos7NFGYg7TUkADK+4P21vryVf5YierRGBquWs6Kecc/3mN0uwGvnpWudnDGsLnMmdrZ4blL/AD8mMbYk3ykEm5Kj3zzmeiy5hLVM26Kc5qmc5hhb8QK2E3p35HuH4ji1r8zrk3sRZv1HQLBTcmiqao6y79PoVjOZqzmPqNnviViXXHt4+1e9Tce+BYTafJxKxLrj28famprOBYTafJxKxLrj28famprOBYTafJxKxLrj28famprOBYTafJxKxLrj28famprOBYTafJxKxLrj28famprOBYTafJxKxLrj28famprOBYTafJxKxLrj28famprOBYTafJxKxLrj28famprOBYTafJxKxLrj28famprOBYTafJxKxLrj28famprOBYTafJxKxLrj28famprOBYTafJxKxLrj28fampuHAsJtPk4lYl1x7ePtTU3EcCwm0+URVDsiAgICAgICAgICAgICD612U3bofuDqkTMdHmummqMph1pMUEsDWztzPBNiBYADk4EHnf8AS36ffTN7OmM+rjW/S5t35rtzlTP+Zfw0RVeEBos4AtDs2liddP5acri68fmlp4bRM5fXTpziP5YKdjaMEQXs/Vwzm+n0tvbyudfO5XuvETVkyYP0ii3TVM85neM4y/hu0tQ10jXTWYxtzo0u/wAAP3P/AL5+YuZ1Rm0XcHNFmqmnnM8tujLjNbv3FsLhuiGuytADcxAJvbmR+n+qXrs1TlHR49LwNNmj3VU/q/dy1Q7ECAgICAgICAgICAgICAgICAgICAgICAgICAgICAgIZCAgXQEBAQEBAQEBAQEBAQEBAQEBAQEBAQEBAQEBAQEBAQEBAQEBAQEBAQEBAQEBAQEBAQEBAQEBAQEBAQEBAQEBAQEBAQEBAQEBAQEBAQEBAQEBAQEBAQEBAQEBAQEBAQEBAQEBAQEBAQEBAQEBAQEBAQEBAQEBAQEBAQEBAQEBAQEBAQEBAQEBAQEBAQEBAQEBAQEBAQEBAQEBAQEBAQEBAQEBAQEBAQEBAQEBAQEBAQEBAQEBAQEBAQEBAQEBAQEBB//Z">
          <a:hlinkClick xmlns:r="http://schemas.openxmlformats.org/officeDocument/2006/relationships" r:id="rId3"/>
          <a:extLst>
            <a:ext uri="{FF2B5EF4-FFF2-40B4-BE49-F238E27FC236}">
              <a16:creationId xmlns:a16="http://schemas.microsoft.com/office/drawing/2014/main" id="{00000000-0008-0000-0600-000021540000}"/>
            </a:ext>
          </a:extLst>
        </xdr:cNvPr>
        <xdr:cNvSpPr>
          <a:spLocks noChangeAspect="1" noChangeArrowheads="1"/>
        </xdr:cNvSpPr>
      </xdr:nvSpPr>
      <xdr:spPr bwMode="auto">
        <a:xfrm>
          <a:off x="4829175" y="26003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0</xdr:colOff>
      <xdr:row>11</xdr:row>
      <xdr:rowOff>0</xdr:rowOff>
    </xdr:from>
    <xdr:to>
      <xdr:col>13</xdr:col>
      <xdr:colOff>304800</xdr:colOff>
      <xdr:row>12</xdr:row>
      <xdr:rowOff>66675</xdr:rowOff>
    </xdr:to>
    <xdr:sp macro="" textlink="">
      <xdr:nvSpPr>
        <xdr:cNvPr id="21538" name="AutoShape 7" descr="data:image/jpeg;base64,/9j/4AAQSkZJRgABAQAAAQABAAD/2wCEAAkGBxMHDxMUBxIVEBASFxEUFhERDRsWEhoUFBQiGBURGBgcHigiHCYnJxQYITIhJSktOi4uHSAzQjYwNyktLisBCgoKDg0OGxAQGjQkHyYwLCw4NC0uNywsLCwsLCwsNCwsLSwsLCwsLCwxLCwsLCwsLCwsLCwsLCwsLCwsLCwsLP/AABEIALcBEwMBEQACEQEDEQH/xAAbAAEAAgMBAQAAAAAAAAAAAAAABgcDBAUCAf/EAEAQAAEDAgMGBAQEAgcJAAAAAAEAAgMEEQUSIQYTFzFT0iJBkpQHFDJRI0JhcVKRJDNDYoGh0RZUcnOCk8Hw8f/EABsBAQADAQEBAQAAAAAAAAAAAAABAwQFAgYH/8QAMBEBAAECBAUEAQMDBQAAAAAAAAECAwQRFFEVITFSkQUSFkETImFxMkLwgaGx0eH/2gAMAwEAAhEDEQA/AIEuK/TxAQEBAQEBAQEBAQEBAQEBAQEBAQEBAQEBAQEBAQEBAQEBAQEBAQEBAQEBAQEBAQEBAQEBAQEBAQEBAQEBAQEBAQEBAQEBAQEBAQEBAQEBAQEBAQEBAQEBAQEBAQEBAQEBAQEBAQEBAQEBAQEBAQEBAQEBAQEBAQEBAQEBAQEBAQEBAQEBAQEBAQEBAQEBAQEBAQEBAQEBAQEBAQEBAQEBAQEBAQEBAQEBAQEBAQEBAQEBAQEBAQEBAQEBAQEBAQLICAgICAgICAgICAgICAgICAgICAgICAgICAgICAgIFkH0NvyRGZZDN0tn6ZlTPkqgS0gn6raj7/f7afv5JziJnJz/AFK/ctWvdROXPbN2MTwuGGB5p2sc+zQCyUkg3sSdbef/AMslEzX0iXFwnqN2q9EV1ckb+VOt/DYX8Rtca6j+Vl6iiX0dWJtxMZTnnOXJhyrz9LoqgAvyR6jm+ICAgICAgICAgICAgICCw+EVX16f1P7Fr0lW7535Fa7JOEVX16f1P7E0lW58itdknCGr69P6n9iaSrc+RWuyThDV9en9T+xNJVufIrXZJwiq+vT+p/Ymkq3PkVrsk4Q1fXp/U/sTSVbnyK12ScIavr0/qf2JpKtz5Fa7JOEVX16f1P7E0lW58itdknCKr69P6n9iaSrc+RWuyThDV9en9T+xNJVufIrXZJwhq+vT+p/Ymkq3PkVrsk4RVfXp/U/sTSVbnyK12ScIqvr0/qf2Jo6tz5Fa7JRfHsKi2ZlMeL1UW8H9kIZ81v4g7dhv+NyFOkmPt4q9ftz/AGzDUw6qhnO9YJmMhbmc5273LiwWY0SOsbu0GUAWvoPNaKbUZc4cW/6hcqqn2VTlLzgdI7HZJWsbl3TG1ByuzO3L3NuLAAEtEoNw0fS/S9gq7uHpnnDbg/WrtEeyvny5Jjg+GUTaXLiZjqPESSwS5zc+FpaWBpta9ibaDmudfsYiP1WLkR/PRGOxNV+5+qOX8q82jw84RVF8IDYi/NGYrsLQCCG6i7Hcjyt5jTRdPC3Pfb59fLj3IqpmUgGFyVFNNUVF4XRRyTCGZpa6SFvhLo3NbleLus43/M3QX8Xqq1n0b8Pj/wAUZzHuy6R9RO7nYRVsroZGVDJN4wslDKcRl7mW5MbICdAbn6i648rBeotUZZZKp9RxE1zXNXOYy5MdPiNLUOLZ5RTmwaDUCR5BAsf6tptr9xpr+lqK8PMzydLD+sRboimvOU0w/wCF9RiUbZKSeAxv1aXCVhI+9nRg/wCSr0dW7b8it9ktjhDV9en9T+xNHVufIrfZJwiq+vT+p/Ymkq3PkVrsk4Q1fXp/U/sTSVbnyK12ScIavr0/qf2JpKtz5Fa7JOEVX16f1P7E0lW58itdknCGr69P6n9iaSrc+RWuyThDV9en9T+xNJVufIrXZJwiq+vT+p/Ymkq3PkVrsk4RVfXp/U/sTSVbnyK12ScIavr0/qf2JpKtz5Fa7JOENX16f1P7E0lW58itdknCKr69P6n9iaOrc+RWuyThDV9en9T+xNHVufIrfZK61vfJCAgICAgICAgICAg0MZxCLDoi6vnZTM6kj2t/lm0P7IKW2s+Jvzcm62ZMtQ7kJpWiMH/lsjayS3PVzh+1tUQh2NyTQ018SkE0lQ83aJRkidHYgFjbeMh51tlyuBBd5BOPh98QoqIQUlNSDwUrxvv7V9REx0zmaAnITmt9ieSJZds9sK7CmCTEo6BxnY4QvpJ3PlgIfYiRx0eLhzdBbMD9rGuu1RXGVdMTH7wmKpjpKGbZ7Q/7YVMEWCxvbHaGJjJAxrpKh5y70hvhaXZmjS3K/wCym1RT/TGSJmZ6pzDiUOzWC01ZAJpjGdy2kqZHFrZ3B8UsV7Wawfi+G3iLWC4ygKwV7X44zFcU+YoIXQ/MbthYyQB8cr4xE6SF9wBY6tJt/hzBDoUuO1myrh81/SqS9mvZKd3zsC1wBZc2P1sdextfmguLYrbWlx8Dc1jt7oDTVIiZKCdNMrRnH6tv/wCESmyAgICAgICAgICAgICAgICAgICAgICAgICDQxqiixCIsrqdlU24O6kYxzbjkfHoP3QUlt1Ww4K/5LZqCJtXI4BzKVngjdJYCIOIzSyHTnZrRbw5rFBF48ObT5KSs/Fmmc+U5Z7NY9sTspzag3PM21AJ1GUkOfs7jdRsXW72KNm+YHMdHOy4s8Am1iCCRazgeR8wdRKy5/iZFiWH1D6ikbT1jonwwFlpmvzXH8ILQ1wJ8Qte9jzUTMJ9s9VfbCuhoarPjBfE1jc0T2xEvEzHtfG5pLS0G7LeIWIc4FPdG57atv8AZ2drPiFLXQTUjKWGHelgmnJbJPKWnMJC5jWsuedwDa+lualDhYHTDDYxV4lC50e8hbG7MR9WYveGixdYWtqNeRB1BDbw2rl2VkDpx8xQSuc0hrmuBuA42uLB2Uh1nNyvFrjTwkrw2RwSgLY6nB6SmcyT8SOpiiAeL6EZXXMZFrENPO+gQTNAQEBAQEBAQEBAQEBAQEBAQEBAQEBAQEBBEdvsYrqJgh2WpJJ6iZptOA3cx+VyXEDN5i9h+/JBVw2aGxlPLPjDhLVtsZHtcTldK0htGyQ85JM5MjxqyO5Gpa5BFcMEkcU2IVZ8TjIyI2teTwh7mj7N3jG2Hk5w/Kg+UsjYaSF1S1rjPIYXO3Y3hp2DIGh3PQtFje/hANwAElCb4bs1O5hGG07zEw5GnwkkNaBmJsNTz5LDiLdyqrOH0Pp2Kw9uzEV1Rm2/9l6z/dn/AOX+qz/gu5t+vwn3VHhFMTYzDZozNEBNPI6nlZK0OYI2TZXuDbDVxLdTf6SL6rqW4mKYzfK4iqKrtU09GtTPNXVVdDWFsbJDIyI5A2OMwkmPQCwaAA4/8HmSvSl62Pi38ktBi8JdI3OBTk5XPdES6SmB5B7fFJG7ycHt+mQolL9jYcQ2IcDh0T8UwqoId/R22mY4mxdunEFjxls9nLTUgoLohk3rQbFtwDZ3MXHIoPaAgICAgICAgICAgICAgICAgICAgICAgINas3jhlprNJ5yH8o+4HmftfT7/AGIUv8XKOoxaoZTYVGflqRty5zrZ6iXV7iTq4gObd33e5VVXqKavbnzT7Z6ott1FFh1LRwYcczPxHF1zzj8LnWPIufLM638O6/RWoYa+lNJTYRu23c973hrhcEuMD26HSxMhFv1KC2JNrJNnnvgjha5rHaOc4gkABoNv+lZb2ImirLJ18F6ZTibfv9+T5xHl6Ef/AHHKnWTs2cCo758IH8UJ3Sihnc0N3kk8vLkS2FwaCdSPqNv1/Vb6Ks6Yl8/doiiuaY+ke20vg+NSuY2+7lhkDb/Vla0lv7EtcP5hSrdvbjA5qOtjq9nwXu/rHPY7MRPE+++IB/O10biBpcuHO68++ndOUrn2bqxiUMdZhQAjqgHywXtaX6Xub5BwLS1w5G19CDf0JIgICAgICAgICAgICAgICAgICAgICAgICAg0MdxaLA6aSfEHBscTS43OpPkwfck6AfdBCBSmvkjk3jzO0tMMYAyPmkjIMsl/KPOZbaah3nouJ6ZMVXa5uf1NF2MqYy6Kz+LVQ52I/JUZLoYG0kUcRP8AaCPQgnkTvrH76X5C3bZ3f2twNlM+gZixIpqClndUSM8nNAggazyLnPhZZvnY+V0Eao9qpMdrZn4l4Yn/ADE/PWKOOMvDB9x4Q238TifM3quWqbnVswuOuYflT02fW46yppaiWia7PBuSWSWALJXFhk8JNw12QEf3wqaMJTTOctl31m7XTlTTkwS152tw10M+aSvomyyQ25ywyPYZgAPzMazRv8I0+krW48znOcut8YaB9JWQVAAdDI1wa4O/MJ3zlvpnZr+/2T6yFiYJXHFqejeGR5aljD4jZrHXLcmt82rSAbc7fdfKX/RYpvRTRcmJqznw103v09G5snj27rqmixCL5SUBksTHFtpARle6Nw0cLNYdNdTcXBXfwWGqsWYoqqzlmuVRVOcQnC2PIgICAgICAgICAgICAgICAgICAgICAgICDxLGJB4gD+4QRbaTDtxE+dxIkzNJbHYAZnBoDRoXG5+4uSTpyXNxlimIm7TyqW26v7ZVpsrs27EsbnrK4htLSSte6SW7myOLBkYCSLkAhxOvJotqt1urK3EzP+fyrmOeTq7bUVRtA2R1XKZYWFzqSiii3W8L/wCrmn8RNgXc/Do3k0usudHqX5b347Mco61f9brfxZU5y4OEYZS7DU9SdoclViNRGYYqFnjc1kjA47wDVtzzJtYM0vddWJzhS5HwzxCkofmYtp47U9XGKf5vIfwy+92E+QdlzA+Rjv5aB0MH2Dkw2oD3zHdn8SmxClfmDXMecriAC0hzRc66aDz1x4y/ctU524zy6x+yy3TFXKU42kwiTbPDDDWyxnEInOnZu4MjH5Iy0MZ4zfN5km4v9I0C94bFUX6c45TtPWEV0TSxfCVwqaGmjqxYtFQzI64dlEkuh8wfHy/QnyWaqfdjo2imfMzD1llQs2KHQb6zy3k4jW33/ddJUzoCAgICAgICAgICAgIPl0C6BdAugXQLoF0C6BdAugXQLoF0EZ25hfNDHuWue0P8TWDW5aQx/wBQsAdOf5hfS4WLHU1Ta/5/hZa6uA98sNPBLUNbkncyN4sXSAXJcRyyOs3LfUm/MWCpwGG9lFUTVnTV0hN2vOc3S2oxWKjoaplG5tG8h8Uc80rYY5Jxma4B+bMSCxwN7E8xe910KLdNEZUxEKpnPqrPEqtmJSPZgsNNA6QTSVuIx1Tal8dO5xfKRK0WYHB7mgE5nANZYWVg0MBxozRVE1HDFMIpJTUUUzLsfh8z87X2AJvC8uu4A5Q+9raIjp1TfYfGYWVkYpHwQUxZU2po8Ujle6aaSPJaJp/uOt+a73kgX1jJP2kWJ1kc80QoI2xzSvfFI2WNpDXeE5i0O1cMzHAtJuDe9lX+GmM5iMp3T7pavyUzatghafC4A7txcyMAjxkm3Oz73bqf11XBwuHrpxE0xOc0zGc758//ABpqqiaM/qU/BX0TKXQLoF0C6BdAugXQLoF0C6BdAugXQUBxKxLrj28fauZqa32/AsJtPk4lYl1x7ePtTU1nAsJtPk4lYl1x7ePtTU1nAsJtPk4lYl1x7ePtTU1nAsJtPk4lYl1x7ePtTU1nAsJtPk4lYl1x7ePtTU1nAsJtPk4lYl1x7ePtTU1nAsJtPk4lYl1x7ePtTU1nAsJtPk4lYl1x7ePtTU1nAsJtPk4lYl1x7ePtTU1nAsJtPk4lYl1x7ePtTU1nAsJtPk4lYl1x7ePtTU1nAsJtPk4lYl1x7ePtTU3DgWE2ny8yfEbEZmlsszXNcCCDTs1B5jRt1E4iuYylHAsL9RPlvYdtJUYpBu6qZsgb9EG7bcNa0jOSGlx5+Z/XUrVh6/05ZuL6ngKLFdPspn2/cottFRzV9QHYi4hpc9z9Tlu+Qk5NTcm55gENyjxWCtm5MRnUxRhKbl322Zmacs5z+svp4nlMkMUcrwyI5X/IwQhgcQSRJKdN47S5BvlFtdNZmZy5I/DR786uUZZxH3ObXpnfLEyQTiBzKibLUwsyObmIuObRlIuQ0kA2cNLG/qZqzjLmqtU2qomKuU/U/X+rxidL8y4Oa6Nkos7NFGYg7TUkADK+4P21vryVf5YierRGBquWs6Kecc/3mN0uwGvnpWudnDGsLnMmdrZ4blL/AD8mMbYk3ykEm5Kj3zzmeiy5hLVM26Kc5qmc5hhb8QK2E3p35HuH4ji1r8zrk3sRZv1HQLBTcmiqao6y79PoVjOZqzmPqNnviViXXHt4+1e9Tce+BYTafJxKxLrj28famprOBYTafJxKxLrj28famprOBYTafJxKxLrj28famprOBYTafJxKxLrj28famprOBYTafJxKxLrj28famprOBYTafJxKxLrj28famprOBYTafJxKxLrj28famprOBYTafJxKxLrj28famprOBYTafJxKxLrj28famprOBYTafJxKxLrj28famprOBYTafJxKxLrj28famprOBYTafJxKxLrj28fampuHAsJtPk4lYl1x7ePtTU3EcCwm0+URVDsiAgICAgICAgICAgICD612U3bofuDqkTMdHmummqMph1pMUEsDWztzPBNiBYADk4EHnf8AS36ffTN7OmM+rjW/S5t35rtzlTP+Zfw0RVeEBos4AtDs2liddP5acri68fmlp4bRM5fXTpziP5YKdjaMEQXs/Vwzm+n0tvbyudfO5XuvETVkyYP0ii3TVM85neM4y/hu0tQ10jXTWYxtzo0u/wAAP3P/AL5+YuZ1Rm0XcHNFmqmnnM8tujLjNbv3FsLhuiGuytADcxAJvbmR+n+qXrs1TlHR49LwNNmj3VU/q/dy1Q7ECAgICAgICAgICAgICAgICAgICAgICAgICAgICAgIZCAgXQEBAQEBAQEBAQEBAQEBAQEBAQEBAQEBAQEBAQEBAQEBAQEBAQEBAQEBAQEBAQEBAQEBAQEBAQEBAQEBAQEBAQEBAQEBAQEBAQEBAQEBAQEBAQEBAQEBAQEBAQEBAQEBAQEBAQEBAQEBAQEBAQEBAQEBAQEBAQEBAQEBAQEBAQEBAQEBAQEBAQEBAQEBAQEBAQEBAQEBAQEBAQEBAQEBAQEBAQEBAQEBAQEBAQEBAQEBAQEBAQEBAQEBAQEBAQEBB//Z">
          <a:hlinkClick xmlns:r="http://schemas.openxmlformats.org/officeDocument/2006/relationships" r:id="rId3"/>
          <a:extLst>
            <a:ext uri="{FF2B5EF4-FFF2-40B4-BE49-F238E27FC236}">
              <a16:creationId xmlns:a16="http://schemas.microsoft.com/office/drawing/2014/main" id="{00000000-0008-0000-0600-000022540000}"/>
            </a:ext>
          </a:extLst>
        </xdr:cNvPr>
        <xdr:cNvSpPr>
          <a:spLocks noChangeAspect="1" noChangeArrowheads="1"/>
        </xdr:cNvSpPr>
      </xdr:nvSpPr>
      <xdr:spPr bwMode="auto">
        <a:xfrm>
          <a:off x="4829175" y="21240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14</xdr:row>
      <xdr:rowOff>0</xdr:rowOff>
    </xdr:from>
    <xdr:to>
      <xdr:col>7</xdr:col>
      <xdr:colOff>304800</xdr:colOff>
      <xdr:row>15</xdr:row>
      <xdr:rowOff>66675</xdr:rowOff>
    </xdr:to>
    <xdr:sp macro="" textlink="">
      <xdr:nvSpPr>
        <xdr:cNvPr id="21539" name="AutoShape 8" descr="data:image/jpeg;base64,/9j/4AAQSkZJRgABAQAAAQABAAD/2wCEAAkGBxMHDxMUBxIVEBASFxEUFhERDRsWEhoUFBQiGBURGBgcHigiHCYnJxQYITIhJSktOi4uHSAzQjYwNyktLisBCgoKDg0OGxAQGjQkHyYwLCw4NC0uNywsLCwsLCwsNCwsLSwsLCwsLCwxLCwsLCwsLCwsLCwsLCwsLCwsLCwsLP/AABEIALcBEwMBEQACEQEDEQH/xAAbAAEAAgMBAQAAAAAAAAAAAAAABgcDBAUCAf/EAEAQAAEDAgMGBAQEAgcJAAAAAAEAAgMEEQUSIQYTFzFT0iJBkpQHFDJRI0JhcVKRJDNDYoGh0RZUcnOCk8Hw8f/EABsBAQADAQEBAQAAAAAAAAAAAAABAwQFAgYH/8QAMBEBAAECBAUEAQMDBQAAAAAAAAECAwQRFFEVITFSkQUSFkETImFxMkLwgaGx0eH/2gAMAwEAAhEDEQA/AIEuK/TxAQEBAQEBAQEBAQEBAQEBAQEBAQEBAQEBAQEBAQEBAQEBAQEBAQEBAQEBAQEBAQEBAQEBAQEBAQEBAQEBAQEBAQEBAQEBAQEBAQEBAQEBAQEBAQEBAQEBAQEBAQEBAQEBAQEBAQEBAQEBAQEBAQEBAQEBAQEBAQEBAQEBAQEBAQEBAQEBAQEBAQEBAQEBAQEBAQEBAQEBAQEBAQEBAQEBAQEBAQEBAQEBAQEBAQEBAQEBAQEBAQEBAQEBAQEBAQLICAgICAgICAgICAgICAgICAgICAgICAgICAgICAgIFkH0NvyRGZZDN0tn6ZlTPkqgS0gn6raj7/f7afv5JziJnJz/AFK/ctWvdROXPbN2MTwuGGB5p2sc+zQCyUkg3sSdbef/AMslEzX0iXFwnqN2q9EV1ckb+VOt/DYX8Rtca6j+Vl6iiX0dWJtxMZTnnOXJhyrz9LoqgAvyR6jm+ICAgICAgICAgICAgICCw+EVX16f1P7Fr0lW7535Fa7JOEVX16f1P7E0lW58itdknCGr69P6n9iaSrc+RWuyThDV9en9T+xNJVufIrXZJwiq+vT+p/Ymkq3PkVrsk4Q1fXp/U/sTSVbnyK12ScIavr0/qf2JpKtz5Fa7JOEVX16f1P7E0lW58itdknCKr69P6n9iaSrc+RWuyThDV9en9T+xNJVufIrXZJwhq+vT+p/Ymkq3PkVrsk4RVfXp/U/sTSVbnyK12ScIqvr0/qf2Jo6tz5Fa7JRfHsKi2ZlMeL1UW8H9kIZ81v4g7dhv+NyFOkmPt4q9ftz/AGzDUw6qhnO9YJmMhbmc5273LiwWY0SOsbu0GUAWvoPNaKbUZc4cW/6hcqqn2VTlLzgdI7HZJWsbl3TG1ByuzO3L3NuLAAEtEoNw0fS/S9gq7uHpnnDbg/WrtEeyvny5Jjg+GUTaXLiZjqPESSwS5zc+FpaWBpta9ibaDmudfsYiP1WLkR/PRGOxNV+5+qOX8q82jw84RVF8IDYi/NGYrsLQCCG6i7Hcjyt5jTRdPC3Pfb59fLj3IqpmUgGFyVFNNUVF4XRRyTCGZpa6SFvhLo3NbleLus43/M3QX8Xqq1n0b8Pj/wAUZzHuy6R9RO7nYRVsroZGVDJN4wslDKcRl7mW5MbICdAbn6i648rBeotUZZZKp9RxE1zXNXOYy5MdPiNLUOLZ5RTmwaDUCR5BAsf6tptr9xpr+lqK8PMzydLD+sRboimvOU0w/wCF9RiUbZKSeAxv1aXCVhI+9nRg/wCSr0dW7b8it9ktjhDV9en9T+xNHVufIrfZJwiq+vT+p/Ymkq3PkVrsk4Q1fXp/U/sTSVbnyK12ScIavr0/qf2JpKtz5Fa7JOEVX16f1P7E0lW58itdknCGr69P6n9iaSrc+RWuyThDV9en9T+xNJVufIrXZJwiq+vT+p/Ymkq3PkVrsk4RVfXp/U/sTSVbnyK12ScIavr0/qf2JpKtz5Fa7JOENX16f1P7E0lW58itdknCKr69P6n9iaOrc+RWuyThDV9en9T+xNHVufIrfZK61vfJCAgICAgICAgICAg0MZxCLDoi6vnZTM6kj2t/lm0P7IKW2s+Jvzcm62ZMtQ7kJpWiMH/lsjayS3PVzh+1tUQh2NyTQ018SkE0lQ83aJRkidHYgFjbeMh51tlyuBBd5BOPh98QoqIQUlNSDwUrxvv7V9REx0zmaAnITmt9ieSJZds9sK7CmCTEo6BxnY4QvpJ3PlgIfYiRx0eLhzdBbMD9rGuu1RXGVdMTH7wmKpjpKGbZ7Q/7YVMEWCxvbHaGJjJAxrpKh5y70hvhaXZmjS3K/wCym1RT/TGSJmZ6pzDiUOzWC01ZAJpjGdy2kqZHFrZ3B8UsV7Wawfi+G3iLWC4ygKwV7X44zFcU+YoIXQ/MbthYyQB8cr4xE6SF9wBY6tJt/hzBDoUuO1myrh81/SqS9mvZKd3zsC1wBZc2P1sdextfmguLYrbWlx8Dc1jt7oDTVIiZKCdNMrRnH6tv/wCESmyAgICAgICAgICAgICAgICAgICAgICAgICDQxqiixCIsrqdlU24O6kYxzbjkfHoP3QUlt1Ww4K/5LZqCJtXI4BzKVngjdJYCIOIzSyHTnZrRbw5rFBF48ObT5KSs/Fmmc+U5Z7NY9sTspzag3PM21AJ1GUkOfs7jdRsXW72KNm+YHMdHOy4s8Am1iCCRazgeR8wdRKy5/iZFiWH1D6ikbT1jonwwFlpmvzXH8ILQ1wJ8Qte9jzUTMJ9s9VfbCuhoarPjBfE1jc0T2xEvEzHtfG5pLS0G7LeIWIc4FPdG57atv8AZ2drPiFLXQTUjKWGHelgmnJbJPKWnMJC5jWsuedwDa+lualDhYHTDDYxV4lC50e8hbG7MR9WYveGixdYWtqNeRB1BDbw2rl2VkDpx8xQSuc0hrmuBuA42uLB2Uh1nNyvFrjTwkrw2RwSgLY6nB6SmcyT8SOpiiAeL6EZXXMZFrENPO+gQTNAQEBAQEBAQEBAQEBAQEBAQEBAQEBAQEBBEdvsYrqJgh2WpJJ6iZptOA3cx+VyXEDN5i9h+/JBVw2aGxlPLPjDhLVtsZHtcTldK0htGyQ85JM5MjxqyO5Gpa5BFcMEkcU2IVZ8TjIyI2teTwh7mj7N3jG2Hk5w/Kg+UsjYaSF1S1rjPIYXO3Y3hp2DIGh3PQtFje/hANwAElCb4bs1O5hGG07zEw5GnwkkNaBmJsNTz5LDiLdyqrOH0Pp2Kw9uzEV1Rm2/9l6z/dn/AOX+qz/gu5t+vwn3VHhFMTYzDZozNEBNPI6nlZK0OYI2TZXuDbDVxLdTf6SL6rqW4mKYzfK4iqKrtU09GtTPNXVVdDWFsbJDIyI5A2OMwkmPQCwaAA4/8HmSvSl62Pi38ktBi8JdI3OBTk5XPdES6SmB5B7fFJG7ycHt+mQolL9jYcQ2IcDh0T8UwqoId/R22mY4mxdunEFjxls9nLTUgoLohk3rQbFtwDZ3MXHIoPaAgICAgICAgICAgICAgICAgICAgICAgINas3jhlprNJ5yH8o+4HmftfT7/AGIUv8XKOoxaoZTYVGflqRty5zrZ6iXV7iTq4gObd33e5VVXqKavbnzT7Z6ott1FFh1LRwYcczPxHF1zzj8LnWPIufLM638O6/RWoYa+lNJTYRu23c973hrhcEuMD26HSxMhFv1KC2JNrJNnnvgjha5rHaOc4gkABoNv+lZb2ImirLJ18F6ZTibfv9+T5xHl6Ef/AHHKnWTs2cCo758IH8UJ3Sihnc0N3kk8vLkS2FwaCdSPqNv1/Vb6Ks6Yl8/doiiuaY+ke20vg+NSuY2+7lhkDb/Vla0lv7EtcP5hSrdvbjA5qOtjq9nwXu/rHPY7MRPE+++IB/O10biBpcuHO68++ndOUrn2bqxiUMdZhQAjqgHywXtaX6Xub5BwLS1w5G19CDf0JIgICAgICAgICAgICAgICAgICAgICAgICAg0MdxaLA6aSfEHBscTS43OpPkwfck6AfdBCBSmvkjk3jzO0tMMYAyPmkjIMsl/KPOZbaah3nouJ6ZMVXa5uf1NF2MqYy6Kz+LVQ52I/JUZLoYG0kUcRP8AaCPQgnkTvrH76X5C3bZ3f2twNlM+gZixIpqClndUSM8nNAggazyLnPhZZvnY+V0Eao9qpMdrZn4l4Yn/ADE/PWKOOMvDB9x4Q238TifM3quWqbnVswuOuYflT02fW46yppaiWia7PBuSWSWALJXFhk8JNw12QEf3wqaMJTTOctl31m7XTlTTkwS152tw10M+aSvomyyQ25ywyPYZgAPzMazRv8I0+krW48znOcut8YaB9JWQVAAdDI1wa4O/MJ3zlvpnZr+/2T6yFiYJXHFqejeGR5aljD4jZrHXLcmt82rSAbc7fdfKX/RYpvRTRcmJqznw103v09G5snj27rqmixCL5SUBksTHFtpARle6Nw0cLNYdNdTcXBXfwWGqsWYoqqzlmuVRVOcQnC2PIgICAgICAgICAgICAgICAgICAgICAgICDxLGJB4gD+4QRbaTDtxE+dxIkzNJbHYAZnBoDRoXG5+4uSTpyXNxlimIm7TyqW26v7ZVpsrs27EsbnrK4htLSSte6SW7myOLBkYCSLkAhxOvJotqt1urK3EzP+fyrmOeTq7bUVRtA2R1XKZYWFzqSiii3W8L/wCrmn8RNgXc/Do3k0usudHqX5b347Mco61f9brfxZU5y4OEYZS7DU9SdoclViNRGYYqFnjc1kjA47wDVtzzJtYM0vddWJzhS5HwzxCkofmYtp47U9XGKf5vIfwy+92E+QdlzA+Rjv5aB0MH2Dkw2oD3zHdn8SmxClfmDXMecriAC0hzRc66aDz1x4y/ctU524zy6x+yy3TFXKU42kwiTbPDDDWyxnEInOnZu4MjH5Iy0MZ4zfN5km4v9I0C94bFUX6c45TtPWEV0TSxfCVwqaGmjqxYtFQzI64dlEkuh8wfHy/QnyWaqfdjo2imfMzD1llQs2KHQb6zy3k4jW33/ddJUzoCAgICAgICAgICAgIPl0C6BdAugXQLoF0C6BdAugXQLoF0EZ25hfNDHuWue0P8TWDW5aQx/wBQsAdOf5hfS4WLHU1Ta/5/hZa6uA98sNPBLUNbkncyN4sXSAXJcRyyOs3LfUm/MWCpwGG9lFUTVnTV0hN2vOc3S2oxWKjoaplG5tG8h8Uc80rYY5Jxma4B+bMSCxwN7E8xe910KLdNEZUxEKpnPqrPEqtmJSPZgsNNA6QTSVuIx1Tal8dO5xfKRK0WYHB7mgE5nANZYWVg0MBxozRVE1HDFMIpJTUUUzLsfh8z87X2AJvC8uu4A5Q+9raIjp1TfYfGYWVkYpHwQUxZU2po8Ujle6aaSPJaJp/uOt+a73kgX1jJP2kWJ1kc80QoI2xzSvfFI2WNpDXeE5i0O1cMzHAtJuDe9lX+GmM5iMp3T7pavyUzatghafC4A7txcyMAjxkm3Oz73bqf11XBwuHrpxE0xOc0zGc758//ABpqqiaM/qU/BX0TKXQLoF0C6BdAugXQLoF0C6BdAugXQUBxKxLrj28fauZqa32/AsJtPk4lYl1x7ePtTU1nAsJtPk4lYl1x7ePtTU1nAsJtPk4lYl1x7ePtTU1nAsJtPk4lYl1x7ePtTU1nAsJtPk4lYl1x7ePtTU1nAsJtPk4lYl1x7ePtTU1nAsJtPk4lYl1x7ePtTU1nAsJtPk4lYl1x7ePtTU1nAsJtPk4lYl1x7ePtTU1nAsJtPk4lYl1x7ePtTU1nAsJtPk4lYl1x7ePtTU1nAsJtPk4lYl1x7ePtTU3DgWE2ny8yfEbEZmlsszXNcCCDTs1B5jRt1E4iuYylHAsL9RPlvYdtJUYpBu6qZsgb9EG7bcNa0jOSGlx5+Z/XUrVh6/05ZuL6ngKLFdPspn2/cottFRzV9QHYi4hpc9z9Tlu+Qk5NTcm55gENyjxWCtm5MRnUxRhKbl322Zmacs5z+svp4nlMkMUcrwyI5X/IwQhgcQSRJKdN47S5BvlFtdNZmZy5I/DR786uUZZxH3ObXpnfLEyQTiBzKibLUwsyObmIuObRlIuQ0kA2cNLG/qZqzjLmqtU2qomKuU/U/X+rxidL8y4Oa6Nkos7NFGYg7TUkADK+4P21vryVf5YierRGBquWs6Kecc/3mN0uwGvnpWudnDGsLnMmdrZ4blL/AD8mMbYk3ykEm5Kj3zzmeiy5hLVM26Kc5qmc5hhb8QK2E3p35HuH4ji1r8zrk3sRZv1HQLBTcmiqao6y79PoVjOZqzmPqNnviViXXHt4+1e9Tce+BYTafJxKxLrj28famprOBYTafJxKxLrj28famprOBYTafJxKxLrj28famprOBYTafJxKxLrj28famprOBYTafJxKxLrj28famprOBYTafJxKxLrj28famprOBYTafJxKxLrj28famprOBYTafJxKxLrj28famprOBYTafJxKxLrj28famprOBYTafJxKxLrj28famprOBYTafJxKxLrj28famprOBYTafJxKxLrj28fampuHAsJtPk4lYl1x7ePtTU3EcCwm0+URVDsiAgICAgICAgICAgICD612U3bofuDqkTMdHmummqMph1pMUEsDWztzPBNiBYADk4EHnf8AS36ffTN7OmM+rjW/S5t35rtzlTP+Zfw0RVeEBos4AtDs2liddP5acri68fmlp4bRM5fXTpziP5YKdjaMEQXs/Vwzm+n0tvbyudfO5XuvETVkyYP0ii3TVM85neM4y/hu0tQ10jXTWYxtzo0u/wAAP3P/AL5+YuZ1Rm0XcHNFmqmnnM8tujLjNbv3FsLhuiGuytADcxAJvbmR+n+qXrs1TlHR49LwNNmj3VU/q/dy1Q7ECAgICAgICAgICAgICAgICAgICAgICAgICAgICAgIZCAgXQEBAQEBAQEBAQEBAQEBAQEBAQEBAQEBAQEBAQEBAQEBAQEBAQEBAQEBAQEBAQEBAQEBAQEBAQEBAQEBAQEBAQEBAQEBAQEBAQEBAQEBAQEBAQEBAQEBAQEBAQEBAQEBAQEBAQEBAQEBAQEBAQEBAQEBAQEBAQEBAQEBAQEBAQEBAQEBAQEBAQEBAQEBAQEBAQEBAQEBAQEBAQEBAQEBAQEBAQEBAQEBAQEBAQEBAQEBAQEBAQEBAQEBAQEBAQEBB//Z">
          <a:hlinkClick xmlns:r="http://schemas.openxmlformats.org/officeDocument/2006/relationships" r:id="rId3"/>
          <a:extLst>
            <a:ext uri="{FF2B5EF4-FFF2-40B4-BE49-F238E27FC236}">
              <a16:creationId xmlns:a16="http://schemas.microsoft.com/office/drawing/2014/main" id="{00000000-0008-0000-0600-000023540000}"/>
            </a:ext>
          </a:extLst>
        </xdr:cNvPr>
        <xdr:cNvSpPr>
          <a:spLocks noChangeAspect="1" noChangeArrowheads="1"/>
        </xdr:cNvSpPr>
      </xdr:nvSpPr>
      <xdr:spPr bwMode="auto">
        <a:xfrm>
          <a:off x="2600325" y="2838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73024</xdr:colOff>
      <xdr:row>59</xdr:row>
      <xdr:rowOff>129541</xdr:rowOff>
    </xdr:from>
    <xdr:to>
      <xdr:col>17</xdr:col>
      <xdr:colOff>72228</xdr:colOff>
      <xdr:row>63</xdr:row>
      <xdr:rowOff>9430</xdr:rowOff>
    </xdr:to>
    <xdr:pic>
      <xdr:nvPicPr>
        <xdr:cNvPr id="17" name="irc_mi" descr="http://www.fahnenflaggen.com/wp-content/uploads/2011/11/Italien-Nationalflagge-Nationalfahne-Flagge-Italien-Fahne-Italien.jpg">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bwMode="auto">
        <a:xfrm flipH="1">
          <a:off x="5276850" y="11258550"/>
          <a:ext cx="1114425" cy="5715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fLocksWithSheet="0" fPrintsWithSheet="0"/>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160&amp;page=1&amp;start=0&amp;ndsp=20" TargetMode="External"/><Relationship Id="rId2" Type="http://schemas.openxmlformats.org/officeDocument/2006/relationships/hyperlink" Target="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160&amp;page=1&amp;start=0&amp;ndsp=20" TargetMode="External"/><Relationship Id="rId1" Type="http://schemas.openxmlformats.org/officeDocument/2006/relationships/hyperlink" Target="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440&amp;page=1&amp;start=0&amp;ndsp=20" TargetMode="External"/><Relationship Id="rId6" Type="http://schemas.openxmlformats.org/officeDocument/2006/relationships/drawing" Target="../drawings/drawing6.xml"/><Relationship Id="rId5" Type="http://schemas.openxmlformats.org/officeDocument/2006/relationships/printerSettings" Target="../printerSettings/printerSettings7.bin"/><Relationship Id="rId4" Type="http://schemas.openxmlformats.org/officeDocument/2006/relationships/hyperlink" Target="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160&amp;page=1&amp;start=0&amp;ndsp=20" TargetMode="External"/></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indexed="44"/>
    <pageSetUpPr fitToPage="1"/>
  </sheetPr>
  <dimension ref="A1:AP626"/>
  <sheetViews>
    <sheetView showGridLines="0" showZeros="0" tabSelected="1" workbookViewId="0">
      <selection activeCell="AE18" sqref="AE18"/>
    </sheetView>
  </sheetViews>
  <sheetFormatPr baseColWidth="10" defaultColWidth="11.42578125" defaultRowHeight="12.75"/>
  <cols>
    <col min="1" max="1" width="20.42578125" style="61" customWidth="1"/>
    <col min="2" max="2" width="13.7109375" style="61" customWidth="1"/>
    <col min="3" max="3" width="7.28515625" style="61" customWidth="1"/>
    <col min="4" max="4" width="16.28515625" style="61" customWidth="1"/>
    <col min="5" max="5" width="10" style="61" customWidth="1"/>
    <col min="6" max="6" width="11.28515625" style="61" customWidth="1"/>
    <col min="7" max="7" width="10" style="61" bestFit="1" customWidth="1"/>
    <col min="8" max="8" width="12.7109375" style="61" customWidth="1"/>
    <col min="9" max="9" width="13" style="61" customWidth="1"/>
    <col min="10" max="10" width="7.85546875" style="61" hidden="1" customWidth="1"/>
    <col min="11" max="11" width="8.5703125" style="61" hidden="1" customWidth="1"/>
    <col min="12" max="12" width="9.28515625" style="61" hidden="1" customWidth="1"/>
    <col min="13" max="13" width="10.5703125" style="61" hidden="1" customWidth="1"/>
    <col min="14" max="14" width="10.42578125" style="61" hidden="1" customWidth="1"/>
    <col min="15" max="15" width="15.42578125" style="61" hidden="1" customWidth="1"/>
    <col min="16" max="16" width="15.140625" style="61" hidden="1" customWidth="1"/>
    <col min="17" max="17" width="11.140625" style="61" hidden="1" customWidth="1"/>
    <col min="18" max="18" width="7.7109375" style="61" hidden="1" customWidth="1"/>
    <col min="19" max="19" width="35.5703125" style="61" hidden="1" customWidth="1"/>
    <col min="20" max="20" width="11.42578125" style="61" hidden="1" customWidth="1"/>
    <col min="21" max="27" width="11.42578125" style="439" hidden="1" customWidth="1"/>
    <col min="28" max="28" width="11.42578125" style="61" hidden="1" customWidth="1"/>
    <col min="29" max="33" width="11.42578125" style="61" customWidth="1"/>
    <col min="34" max="34" width="22.5703125" style="61" customWidth="1"/>
    <col min="35" max="35" width="37.42578125" style="61" customWidth="1"/>
    <col min="36" max="41" width="11.42578125" style="61" customWidth="1"/>
    <col min="42" max="16384" width="11.42578125" style="61"/>
  </cols>
  <sheetData>
    <row r="1" spans="1:42" ht="31.5" customHeight="1">
      <c r="A1" s="532" t="s">
        <v>7206</v>
      </c>
      <c r="B1" s="533"/>
      <c r="C1" s="533"/>
      <c r="D1" s="533"/>
      <c r="E1" s="533"/>
      <c r="F1" s="533"/>
      <c r="G1" s="533"/>
      <c r="H1" s="533"/>
      <c r="I1" s="533"/>
      <c r="J1" s="533"/>
      <c r="K1" s="61">
        <v>1</v>
      </c>
    </row>
    <row r="2" spans="1:42">
      <c r="A2"/>
      <c r="F2"/>
      <c r="G2"/>
      <c r="H2"/>
      <c r="I2"/>
      <c r="J2"/>
      <c r="K2" s="61">
        <v>1</v>
      </c>
      <c r="M2" s="63"/>
      <c r="N2" s="63"/>
      <c r="O2" s="64"/>
    </row>
    <row r="3" spans="1:42">
      <c r="A3" s="195"/>
      <c r="F3" s="548" t="str">
        <f>"Bezirk"&amp;" "&amp;_xlfn.IFNA(VLOOKUP(B5,Schuldatenbank!E2:F527,2,FALSE),"")</f>
        <v xml:space="preserve">Bezirk </v>
      </c>
      <c r="G3" s="548"/>
      <c r="H3" s="548"/>
      <c r="I3" s="548"/>
      <c r="J3" s="548"/>
      <c r="K3" s="62">
        <f>VALUE(K1&amp;K2)</f>
        <v>11</v>
      </c>
      <c r="O3" s="63"/>
      <c r="U3" s="440"/>
      <c r="AB3" s="61">
        <f>FIND(AB2,)</f>
        <v>1</v>
      </c>
    </row>
    <row r="4" spans="1:42" ht="13.5" thickBot="1">
      <c r="A4" s="196"/>
      <c r="F4" s="197"/>
      <c r="G4" s="198"/>
      <c r="H4" s="198"/>
      <c r="I4" s="198"/>
      <c r="J4" s="199"/>
      <c r="K4" s="61">
        <f>VALUE(K3&amp;K2)</f>
        <v>111</v>
      </c>
      <c r="O4" s="63"/>
    </row>
    <row r="5" spans="1:42" ht="17.25" thickTop="1" thickBot="1">
      <c r="A5" s="200" t="s">
        <v>6520</v>
      </c>
      <c r="B5" s="549"/>
      <c r="C5" s="549"/>
      <c r="D5" s="549"/>
      <c r="E5" s="549"/>
      <c r="F5" s="550"/>
      <c r="G5" s="550"/>
      <c r="H5" s="550"/>
      <c r="I5" s="550"/>
      <c r="J5" s="550"/>
      <c r="K5" s="61">
        <v>1</v>
      </c>
      <c r="N5" s="63"/>
      <c r="O5" s="64"/>
      <c r="T5" s="415"/>
      <c r="U5" s="440"/>
      <c r="V5" s="440"/>
    </row>
    <row r="6" spans="1:42" ht="13.5" thickTop="1">
      <c r="A6" s="201"/>
      <c r="B6" s="202"/>
      <c r="C6" s="202"/>
      <c r="D6" s="202"/>
      <c r="E6" s="202"/>
      <c r="F6"/>
      <c r="G6" s="203"/>
      <c r="H6" s="203"/>
      <c r="I6" s="204"/>
      <c r="J6" s="199"/>
      <c r="K6" s="416">
        <f>K5+1</f>
        <v>2</v>
      </c>
      <c r="L6" s="416"/>
      <c r="M6" s="416"/>
      <c r="N6" s="417"/>
      <c r="O6" s="64"/>
      <c r="Q6" s="206"/>
      <c r="U6" s="440"/>
      <c r="V6" s="440"/>
      <c r="W6" s="440"/>
      <c r="X6" s="440"/>
      <c r="Y6" s="440"/>
      <c r="Z6" s="440"/>
      <c r="AA6" s="440"/>
    </row>
    <row r="7" spans="1:42">
      <c r="A7" s="200" t="s">
        <v>800</v>
      </c>
      <c r="B7" s="515"/>
      <c r="C7" s="515"/>
      <c r="D7" s="515"/>
      <c r="E7" s="515"/>
      <c r="F7"/>
      <c r="G7" s="544" t="str">
        <f>IF(ISNA(VLOOKUP(VALUE(K3&amp;K5-1),Schuldatenbank!P3:R751,3,FALSE)),"",VLOOKUP(VALUE(K3&amp;K5-1),Schuldatenbank!P3:R751,3,FALSE))</f>
        <v/>
      </c>
      <c r="H7" s="544"/>
      <c r="I7" s="544"/>
      <c r="J7" s="199"/>
      <c r="K7" s="416"/>
      <c r="L7" s="416"/>
      <c r="M7" s="416"/>
      <c r="O7" s="63"/>
      <c r="U7" s="440"/>
      <c r="V7" s="440"/>
      <c r="W7" s="440"/>
      <c r="X7" s="440"/>
      <c r="Y7" s="440"/>
      <c r="Z7" s="440"/>
      <c r="AA7" s="440"/>
    </row>
    <row r="8" spans="1:42">
      <c r="A8" s="200" t="s">
        <v>801</v>
      </c>
      <c r="B8" s="515"/>
      <c r="C8" s="515"/>
      <c r="D8" s="515"/>
      <c r="E8" s="515"/>
      <c r="F8"/>
      <c r="G8" s="542"/>
      <c r="H8" s="542"/>
      <c r="I8" s="542"/>
      <c r="J8" s="205"/>
      <c r="K8" s="416"/>
      <c r="L8" s="416"/>
      <c r="M8" s="416"/>
      <c r="O8" s="63"/>
      <c r="R8" s="63"/>
      <c r="U8" s="439" t="s">
        <v>35</v>
      </c>
      <c r="V8" s="439" t="s">
        <v>36</v>
      </c>
      <c r="W8" s="439" t="s">
        <v>37</v>
      </c>
      <c r="X8" s="439" t="s">
        <v>38</v>
      </c>
      <c r="Y8" s="439" t="s">
        <v>39</v>
      </c>
      <c r="Z8" s="439" t="s">
        <v>40</v>
      </c>
      <c r="AA8" s="439" t="s">
        <v>41</v>
      </c>
    </row>
    <row r="9" spans="1:42">
      <c r="A9" s="200"/>
      <c r="B9" s="62"/>
      <c r="C9" s="206"/>
      <c r="D9" s="206"/>
      <c r="E9" s="207"/>
      <c r="F9"/>
      <c r="G9" s="208"/>
      <c r="H9" s="203"/>
      <c r="I9" s="204"/>
      <c r="J9" s="199"/>
      <c r="K9" s="416"/>
      <c r="L9" s="416"/>
      <c r="M9" s="416"/>
      <c r="O9" s="63"/>
      <c r="R9" s="63">
        <v>0</v>
      </c>
    </row>
    <row r="10" spans="1:42" ht="14.25">
      <c r="A10" s="200" t="s">
        <v>939</v>
      </c>
      <c r="B10" s="316"/>
      <c r="C10" s="209"/>
      <c r="D10" s="210" t="s">
        <v>391</v>
      </c>
      <c r="E10" s="316"/>
      <c r="F10"/>
      <c r="G10" s="211"/>
      <c r="H10"/>
      <c r="I10" s="199"/>
      <c r="J10" s="199"/>
      <c r="K10" s="416"/>
      <c r="L10" s="416"/>
      <c r="M10" s="416"/>
      <c r="O10" s="63"/>
      <c r="Q10" s="418">
        <v>1</v>
      </c>
      <c r="R10" s="416">
        <v>1</v>
      </c>
      <c r="S10" s="206" t="s">
        <v>528</v>
      </c>
      <c r="U10" s="440">
        <v>45438</v>
      </c>
      <c r="V10" s="440">
        <f t="shared" ref="V10:AA10" si="0">U10+1</f>
        <v>45439</v>
      </c>
      <c r="W10" s="440">
        <f t="shared" si="0"/>
        <v>45440</v>
      </c>
      <c r="X10" s="440">
        <f t="shared" si="0"/>
        <v>45441</v>
      </c>
      <c r="Y10" s="440">
        <f t="shared" si="0"/>
        <v>45442</v>
      </c>
      <c r="Z10" s="440">
        <f t="shared" si="0"/>
        <v>45443</v>
      </c>
      <c r="AA10" s="440">
        <f t="shared" si="0"/>
        <v>45444</v>
      </c>
    </row>
    <row r="11" spans="1:42">
      <c r="A11" s="213"/>
      <c r="B11" s="213"/>
      <c r="C11" s="211"/>
      <c r="D11" s="211"/>
      <c r="E11" s="211"/>
      <c r="F11" s="211"/>
      <c r="G11" s="214"/>
      <c r="H11" s="215"/>
      <c r="I11" s="216"/>
      <c r="J11" s="199"/>
      <c r="K11" s="416"/>
      <c r="L11" s="416"/>
      <c r="M11" s="416"/>
      <c r="Q11" s="419">
        <v>2</v>
      </c>
      <c r="S11" s="206" t="s">
        <v>34</v>
      </c>
      <c r="T11" s="206"/>
      <c r="U11" s="440">
        <f>AA10+1</f>
        <v>45445</v>
      </c>
      <c r="V11" s="440">
        <f t="shared" ref="V11:AA20" si="1">U11+1</f>
        <v>45446</v>
      </c>
      <c r="W11" s="440">
        <f t="shared" si="1"/>
        <v>45447</v>
      </c>
      <c r="X11" s="440">
        <f t="shared" si="1"/>
        <v>45448</v>
      </c>
      <c r="Y11" s="440">
        <f t="shared" si="1"/>
        <v>45449</v>
      </c>
      <c r="Z11" s="440">
        <f t="shared" si="1"/>
        <v>45450</v>
      </c>
      <c r="AA11" s="440">
        <f t="shared" si="1"/>
        <v>45451</v>
      </c>
    </row>
    <row r="12" spans="1:42">
      <c r="A12" s="543" t="s">
        <v>33</v>
      </c>
      <c r="B12" s="543"/>
      <c r="C12" s="543"/>
      <c r="D12" s="206"/>
      <c r="E12" s="212"/>
      <c r="F12" s="206"/>
      <c r="H12"/>
      <c r="I12"/>
      <c r="J12"/>
      <c r="K12" s="416"/>
      <c r="Q12" s="419">
        <v>3</v>
      </c>
      <c r="S12" s="206" t="s">
        <v>667</v>
      </c>
      <c r="T12" s="206"/>
      <c r="U12" s="440">
        <f t="shared" ref="U12:U42" si="2">AA11+1</f>
        <v>45452</v>
      </c>
      <c r="V12" s="440">
        <f t="shared" si="1"/>
        <v>45453</v>
      </c>
      <c r="W12" s="440">
        <f t="shared" si="1"/>
        <v>45454</v>
      </c>
      <c r="X12" s="440">
        <f t="shared" si="1"/>
        <v>45455</v>
      </c>
      <c r="Y12" s="440">
        <f t="shared" si="1"/>
        <v>45456</v>
      </c>
      <c r="Z12" s="440">
        <f t="shared" si="1"/>
        <v>45457</v>
      </c>
      <c r="AA12" s="440">
        <f t="shared" si="1"/>
        <v>45458</v>
      </c>
      <c r="AC12" s="206"/>
    </row>
    <row r="13" spans="1:42">
      <c r="A13" s="217"/>
      <c r="B13" s="218"/>
      <c r="C13" s="218"/>
      <c r="E13" s="219"/>
      <c r="F13" s="206"/>
      <c r="G13" s="212"/>
      <c r="H13" s="215"/>
      <c r="I13" s="216"/>
      <c r="J13" s="199"/>
      <c r="K13" s="416"/>
      <c r="L13" s="416"/>
      <c r="M13" s="416"/>
      <c r="U13" s="440">
        <f t="shared" si="2"/>
        <v>45459</v>
      </c>
      <c r="V13" s="440">
        <f t="shared" si="1"/>
        <v>45460</v>
      </c>
      <c r="W13" s="440">
        <f t="shared" si="1"/>
        <v>45461</v>
      </c>
      <c r="X13" s="440">
        <f t="shared" si="1"/>
        <v>45462</v>
      </c>
      <c r="Y13" s="440">
        <f t="shared" si="1"/>
        <v>45463</v>
      </c>
      <c r="Z13" s="440">
        <f t="shared" si="1"/>
        <v>45464</v>
      </c>
      <c r="AA13" s="440">
        <f t="shared" si="1"/>
        <v>45465</v>
      </c>
      <c r="AB13" s="61" t="s">
        <v>520</v>
      </c>
    </row>
    <row r="14" spans="1:42">
      <c r="A14" s="217"/>
      <c r="B14" s="218"/>
      <c r="C14" s="218"/>
      <c r="E14" s="219"/>
      <c r="F14" s="206"/>
      <c r="H14"/>
      <c r="I14"/>
      <c r="J14"/>
      <c r="K14" s="416"/>
      <c r="Q14" s="420">
        <v>3</v>
      </c>
      <c r="U14" s="440">
        <f t="shared" si="2"/>
        <v>45466</v>
      </c>
      <c r="V14" s="440">
        <f t="shared" si="1"/>
        <v>45467</v>
      </c>
      <c r="W14" s="440">
        <f t="shared" si="1"/>
        <v>45468</v>
      </c>
      <c r="X14" s="440">
        <f t="shared" si="1"/>
        <v>45469</v>
      </c>
      <c r="Y14" s="440">
        <f t="shared" si="1"/>
        <v>45470</v>
      </c>
      <c r="Z14" s="440">
        <f t="shared" si="1"/>
        <v>45471</v>
      </c>
      <c r="AA14" s="440">
        <f t="shared" si="1"/>
        <v>45472</v>
      </c>
    </row>
    <row r="15" spans="1:42">
      <c r="A15" s="217"/>
      <c r="B15" s="218"/>
      <c r="C15" s="218"/>
      <c r="D15" s="206"/>
      <c r="E15" s="206"/>
      <c r="F15" s="206"/>
      <c r="G15" s="212"/>
      <c r="H15" s="215"/>
      <c r="I15" s="216"/>
      <c r="J15" s="199"/>
      <c r="K15" s="416"/>
      <c r="L15" s="416"/>
      <c r="M15" s="416"/>
      <c r="Q15" s="418">
        <v>1</v>
      </c>
      <c r="S15" s="61" t="s">
        <v>528</v>
      </c>
      <c r="U15" s="440">
        <f t="shared" si="2"/>
        <v>45473</v>
      </c>
      <c r="V15" s="440">
        <f t="shared" si="1"/>
        <v>45474</v>
      </c>
      <c r="W15" s="440">
        <f t="shared" si="1"/>
        <v>45475</v>
      </c>
      <c r="X15" s="440">
        <f t="shared" si="1"/>
        <v>45476</v>
      </c>
      <c r="Y15" s="440">
        <f t="shared" si="1"/>
        <v>45477</v>
      </c>
      <c r="Z15" s="440">
        <f t="shared" si="1"/>
        <v>45478</v>
      </c>
      <c r="AA15" s="440">
        <f t="shared" si="1"/>
        <v>45479</v>
      </c>
    </row>
    <row r="16" spans="1:42" ht="22.5">
      <c r="A16" s="543" t="s">
        <v>501</v>
      </c>
      <c r="B16" s="543"/>
      <c r="C16" s="543"/>
      <c r="D16" s="206"/>
      <c r="E16" s="206"/>
      <c r="F16" s="206"/>
      <c r="H16"/>
      <c r="I16"/>
      <c r="J16"/>
      <c r="K16" s="416"/>
      <c r="N16" s="65" t="s">
        <v>534</v>
      </c>
      <c r="O16" s="65" t="s">
        <v>535</v>
      </c>
      <c r="Q16" s="419">
        <v>2</v>
      </c>
      <c r="R16" s="61">
        <v>1</v>
      </c>
      <c r="S16" s="206" t="s">
        <v>502</v>
      </c>
      <c r="U16" s="440">
        <f t="shared" si="2"/>
        <v>45480</v>
      </c>
      <c r="V16" s="440">
        <f t="shared" si="1"/>
        <v>45481</v>
      </c>
      <c r="W16" s="440">
        <f t="shared" si="1"/>
        <v>45482</v>
      </c>
      <c r="X16" s="440">
        <f t="shared" si="1"/>
        <v>45483</v>
      </c>
      <c r="Y16" s="440">
        <f t="shared" si="1"/>
        <v>45484</v>
      </c>
      <c r="Z16" s="440">
        <f t="shared" si="1"/>
        <v>45485</v>
      </c>
      <c r="AA16" s="440">
        <f t="shared" si="1"/>
        <v>45486</v>
      </c>
      <c r="AP16" s="383"/>
    </row>
    <row r="17" spans="1:42">
      <c r="A17" s="217"/>
      <c r="B17" s="218"/>
      <c r="C17" s="218"/>
      <c r="F17" s="206"/>
      <c r="G17" s="212"/>
      <c r="H17" s="215"/>
      <c r="I17"/>
      <c r="J17"/>
      <c r="K17" s="416"/>
      <c r="N17" s="421">
        <f t="shared" ref="N17:N24" si="3">ROUNDUP(I26,3)</f>
        <v>0</v>
      </c>
      <c r="O17" s="422">
        <f t="shared" ref="O17:O24" si="4">I26</f>
        <v>0</v>
      </c>
      <c r="Q17" s="419">
        <v>3</v>
      </c>
      <c r="S17" s="206" t="s">
        <v>500</v>
      </c>
      <c r="U17" s="440">
        <f t="shared" si="2"/>
        <v>45487</v>
      </c>
      <c r="V17" s="440">
        <f t="shared" si="1"/>
        <v>45488</v>
      </c>
      <c r="W17" s="440">
        <f t="shared" si="1"/>
        <v>45489</v>
      </c>
      <c r="X17" s="440">
        <f t="shared" si="1"/>
        <v>45490</v>
      </c>
      <c r="Y17" s="440">
        <f t="shared" si="1"/>
        <v>45491</v>
      </c>
      <c r="Z17" s="440">
        <f t="shared" si="1"/>
        <v>45492</v>
      </c>
      <c r="AA17" s="440">
        <f t="shared" si="1"/>
        <v>45493</v>
      </c>
      <c r="AP17" s="383"/>
    </row>
    <row r="18" spans="1:42">
      <c r="A18" s="543" t="s">
        <v>276</v>
      </c>
      <c r="B18" s="543"/>
      <c r="C18" s="543"/>
      <c r="D18" s="206"/>
      <c r="E18" s="219"/>
      <c r="F18" s="206"/>
      <c r="H18" s="545"/>
      <c r="I18" s="545"/>
      <c r="J18" s="545"/>
      <c r="N18" s="421">
        <f t="shared" si="3"/>
        <v>0</v>
      </c>
      <c r="O18" s="422">
        <f t="shared" si="4"/>
        <v>0</v>
      </c>
      <c r="Q18" s="419">
        <v>4</v>
      </c>
      <c r="S18" s="206" t="s">
        <v>27</v>
      </c>
      <c r="U18" s="440">
        <f t="shared" si="2"/>
        <v>45494</v>
      </c>
      <c r="V18" s="440">
        <f t="shared" si="1"/>
        <v>45495</v>
      </c>
      <c r="W18" s="440">
        <f t="shared" si="1"/>
        <v>45496</v>
      </c>
      <c r="X18" s="440">
        <f t="shared" si="1"/>
        <v>45497</v>
      </c>
      <c r="Y18" s="440">
        <f t="shared" si="1"/>
        <v>45498</v>
      </c>
      <c r="Z18" s="440">
        <f t="shared" si="1"/>
        <v>45499</v>
      </c>
      <c r="AA18" s="440">
        <f t="shared" si="1"/>
        <v>45500</v>
      </c>
    </row>
    <row r="19" spans="1:42" hidden="1">
      <c r="B19" s="219"/>
      <c r="D19" s="206"/>
      <c r="E19" s="219"/>
      <c r="F19" s="206"/>
      <c r="H19"/>
      <c r="I19"/>
      <c r="J19"/>
      <c r="N19" s="421">
        <f t="shared" si="3"/>
        <v>0</v>
      </c>
      <c r="O19" s="422">
        <f t="shared" si="4"/>
        <v>0</v>
      </c>
      <c r="Q19" s="419">
        <v>5</v>
      </c>
      <c r="S19" s="206" t="s">
        <v>28</v>
      </c>
      <c r="U19" s="440">
        <f t="shared" si="2"/>
        <v>45501</v>
      </c>
      <c r="V19" s="440">
        <f t="shared" si="1"/>
        <v>45502</v>
      </c>
      <c r="W19" s="440">
        <f t="shared" si="1"/>
        <v>45503</v>
      </c>
      <c r="X19" s="440">
        <f t="shared" si="1"/>
        <v>45504</v>
      </c>
      <c r="Y19" s="440">
        <f t="shared" si="1"/>
        <v>45505</v>
      </c>
      <c r="Z19" s="440">
        <f t="shared" si="1"/>
        <v>45506</v>
      </c>
      <c r="AA19" s="440">
        <f t="shared" si="1"/>
        <v>45507</v>
      </c>
    </row>
    <row r="20" spans="1:42" hidden="1">
      <c r="A20" s="220"/>
      <c r="B20" s="221"/>
      <c r="C20"/>
      <c r="D20" s="211"/>
      <c r="E20" s="221"/>
      <c r="F20" s="211"/>
      <c r="G20"/>
      <c r="H20"/>
      <c r="I20"/>
      <c r="J20"/>
      <c r="N20" s="421">
        <f t="shared" si="3"/>
        <v>0</v>
      </c>
      <c r="O20" s="422">
        <f t="shared" si="4"/>
        <v>0</v>
      </c>
      <c r="Q20" s="419">
        <v>6</v>
      </c>
      <c r="S20" s="206" t="s">
        <v>29</v>
      </c>
      <c r="U20" s="440">
        <f t="shared" si="2"/>
        <v>45508</v>
      </c>
      <c r="V20" s="440">
        <f t="shared" si="1"/>
        <v>45509</v>
      </c>
      <c r="W20" s="440">
        <f t="shared" si="1"/>
        <v>45510</v>
      </c>
      <c r="X20" s="440">
        <f t="shared" si="1"/>
        <v>45511</v>
      </c>
      <c r="Y20" s="440">
        <f t="shared" si="1"/>
        <v>45512</v>
      </c>
      <c r="Z20" s="440">
        <f t="shared" si="1"/>
        <v>45513</v>
      </c>
      <c r="AA20" s="440">
        <f t="shared" si="1"/>
        <v>45514</v>
      </c>
    </row>
    <row r="21" spans="1:42">
      <c r="A21"/>
      <c r="B21" s="220"/>
      <c r="C21"/>
      <c r="D21" s="211"/>
      <c r="E21" s="221"/>
      <c r="F21" s="222"/>
      <c r="G21"/>
      <c r="H21"/>
      <c r="I21"/>
      <c r="J21"/>
      <c r="N21" s="421">
        <f t="shared" si="3"/>
        <v>0</v>
      </c>
      <c r="O21" s="422">
        <f t="shared" si="4"/>
        <v>0</v>
      </c>
      <c r="Q21" s="419">
        <v>7</v>
      </c>
      <c r="S21" s="206" t="s">
        <v>30</v>
      </c>
      <c r="U21" s="440">
        <f t="shared" si="2"/>
        <v>45515</v>
      </c>
      <c r="V21" s="440">
        <f t="shared" ref="V21:AA30" si="5">U21+1</f>
        <v>45516</v>
      </c>
      <c r="W21" s="440">
        <f t="shared" si="5"/>
        <v>45517</v>
      </c>
      <c r="X21" s="440">
        <f t="shared" si="5"/>
        <v>45518</v>
      </c>
      <c r="Y21" s="440">
        <f t="shared" si="5"/>
        <v>45519</v>
      </c>
      <c r="Z21" s="440">
        <f t="shared" si="5"/>
        <v>45520</v>
      </c>
      <c r="AA21" s="440">
        <f t="shared" si="5"/>
        <v>45521</v>
      </c>
    </row>
    <row r="22" spans="1:42" ht="15.75" thickBot="1">
      <c r="A22" s="223" t="s">
        <v>505</v>
      </c>
      <c r="B22"/>
      <c r="C22" s="546"/>
      <c r="D22" s="547"/>
      <c r="E22" s="547"/>
      <c r="F22" s="547"/>
      <c r="G22" s="547"/>
      <c r="H22"/>
      <c r="I22"/>
      <c r="J22"/>
      <c r="N22" s="421">
        <f t="shared" si="3"/>
        <v>0</v>
      </c>
      <c r="O22" s="422">
        <f t="shared" si="4"/>
        <v>0</v>
      </c>
      <c r="Q22" s="419">
        <v>8</v>
      </c>
      <c r="S22" s="206" t="s">
        <v>7205</v>
      </c>
      <c r="U22" s="440">
        <f t="shared" si="2"/>
        <v>45522</v>
      </c>
      <c r="V22" s="440">
        <f t="shared" si="5"/>
        <v>45523</v>
      </c>
      <c r="W22" s="440">
        <f t="shared" si="5"/>
        <v>45524</v>
      </c>
      <c r="X22" s="440">
        <f t="shared" si="5"/>
        <v>45525</v>
      </c>
      <c r="Y22" s="440">
        <f t="shared" si="5"/>
        <v>45526</v>
      </c>
      <c r="Z22" s="440">
        <f t="shared" si="5"/>
        <v>45527</v>
      </c>
      <c r="AA22" s="440">
        <f t="shared" si="5"/>
        <v>45528</v>
      </c>
    </row>
    <row r="23" spans="1:42" ht="13.5" thickBot="1">
      <c r="A23" s="224"/>
      <c r="B23" s="530" t="s">
        <v>504</v>
      </c>
      <c r="C23" s="527"/>
      <c r="D23" s="526" t="s">
        <v>503</v>
      </c>
      <c r="E23" s="527"/>
      <c r="F23" s="528" t="s">
        <v>896</v>
      </c>
      <c r="G23" s="529"/>
      <c r="H23" s="378" t="s">
        <v>539</v>
      </c>
      <c r="I23"/>
      <c r="J23"/>
      <c r="N23" s="421">
        <f t="shared" si="3"/>
        <v>0</v>
      </c>
      <c r="O23" s="422">
        <f t="shared" si="4"/>
        <v>0</v>
      </c>
      <c r="Q23" s="420">
        <v>9</v>
      </c>
      <c r="S23" s="206" t="s">
        <v>32</v>
      </c>
      <c r="U23" s="440">
        <f t="shared" si="2"/>
        <v>45529</v>
      </c>
      <c r="V23" s="440">
        <f t="shared" si="5"/>
        <v>45530</v>
      </c>
      <c r="W23" s="440">
        <f t="shared" si="5"/>
        <v>45531</v>
      </c>
      <c r="X23" s="440">
        <f t="shared" si="5"/>
        <v>45532</v>
      </c>
      <c r="Y23" s="440">
        <f t="shared" si="5"/>
        <v>45533</v>
      </c>
      <c r="Z23" s="440">
        <f t="shared" si="5"/>
        <v>45534</v>
      </c>
      <c r="AA23" s="440">
        <f t="shared" si="5"/>
        <v>45535</v>
      </c>
    </row>
    <row r="24" spans="1:42" ht="36">
      <c r="A24" s="225" t="s">
        <v>540</v>
      </c>
      <c r="B24" s="226" t="s">
        <v>1385</v>
      </c>
      <c r="C24" s="227" t="s">
        <v>1391</v>
      </c>
      <c r="D24" s="228" t="s">
        <v>1387</v>
      </c>
      <c r="E24" s="227" t="s">
        <v>1386</v>
      </c>
      <c r="F24" s="540" t="s">
        <v>897</v>
      </c>
      <c r="G24" s="541"/>
      <c r="H24" s="538" t="s">
        <v>895</v>
      </c>
      <c r="I24" s="536" t="str">
        <f>IF(OR(K2=6,R16=4,R16=5),"","PKW-Genehmigung NUR bei berufspraktische Tage/Woche!")</f>
        <v>PKW-Genehmigung NUR bei berufspraktische Tage/Woche!</v>
      </c>
      <c r="J24"/>
      <c r="N24" s="421">
        <f t="shared" si="3"/>
        <v>0</v>
      </c>
      <c r="O24" s="422">
        <f t="shared" si="4"/>
        <v>0</v>
      </c>
      <c r="S24" s="61" t="s">
        <v>900</v>
      </c>
      <c r="U24" s="440">
        <f t="shared" si="2"/>
        <v>45536</v>
      </c>
      <c r="V24" s="440">
        <f t="shared" si="5"/>
        <v>45537</v>
      </c>
      <c r="W24" s="440">
        <f t="shared" si="5"/>
        <v>45538</v>
      </c>
      <c r="X24" s="440">
        <f t="shared" si="5"/>
        <v>45539</v>
      </c>
      <c r="Y24" s="440">
        <f t="shared" si="5"/>
        <v>45540</v>
      </c>
      <c r="Z24" s="440">
        <f t="shared" si="5"/>
        <v>45541</v>
      </c>
      <c r="AA24" s="440">
        <f t="shared" si="5"/>
        <v>45542</v>
      </c>
    </row>
    <row r="25" spans="1:42" ht="23.25" customHeight="1" thickBot="1">
      <c r="A25" s="229"/>
      <c r="B25" s="230" t="str">
        <f>IF(B36&gt;C36,"Uhrzeit ergänzen!"," ")</f>
        <v xml:space="preserve"> </v>
      </c>
      <c r="C25" s="231" t="str">
        <f>IF(C36&gt;B36,"Datum ergänzen!"," ")</f>
        <v xml:space="preserve"> </v>
      </c>
      <c r="D25" s="229" t="str">
        <f>IF(D36&gt;E36,"Uhrzeit ergänzen!"," ")</f>
        <v xml:space="preserve"> </v>
      </c>
      <c r="E25" s="231" t="str">
        <f>IF(E36&gt;D36,"Datum ergänzen!"," ")</f>
        <v xml:space="preserve"> </v>
      </c>
      <c r="F25" s="534" t="s">
        <v>1382</v>
      </c>
      <c r="G25" s="535"/>
      <c r="H25" s="539"/>
      <c r="I25" s="537"/>
      <c r="J25"/>
      <c r="K25" s="66" t="s">
        <v>717</v>
      </c>
      <c r="L25" s="66" t="s">
        <v>718</v>
      </c>
      <c r="M25" s="66" t="s">
        <v>719</v>
      </c>
      <c r="N25" s="67" t="s">
        <v>506</v>
      </c>
      <c r="O25" s="67" t="s">
        <v>507</v>
      </c>
      <c r="P25" s="67" t="s">
        <v>533</v>
      </c>
      <c r="Q25" s="67" t="s">
        <v>508</v>
      </c>
      <c r="R25" s="61">
        <v>1</v>
      </c>
      <c r="S25" s="206" t="s">
        <v>528</v>
      </c>
      <c r="U25" s="440">
        <f t="shared" si="2"/>
        <v>45543</v>
      </c>
      <c r="V25" s="440">
        <f t="shared" si="5"/>
        <v>45544</v>
      </c>
      <c r="W25" s="440">
        <f t="shared" si="5"/>
        <v>45545</v>
      </c>
      <c r="X25" s="440">
        <f t="shared" si="5"/>
        <v>45546</v>
      </c>
      <c r="Y25" s="440">
        <f t="shared" si="5"/>
        <v>45547</v>
      </c>
      <c r="Z25" s="440">
        <f t="shared" si="5"/>
        <v>45548</v>
      </c>
      <c r="AA25" s="440">
        <f t="shared" si="5"/>
        <v>45549</v>
      </c>
    </row>
    <row r="26" spans="1:42">
      <c r="A26" s="232" t="s">
        <v>35</v>
      </c>
      <c r="B26" s="324"/>
      <c r="C26" s="325"/>
      <c r="D26" s="324"/>
      <c r="E26" s="326"/>
      <c r="F26" s="516"/>
      <c r="G26" s="517"/>
      <c r="H26" s="379"/>
      <c r="I26" s="233">
        <f t="shared" ref="I26:I33" si="6">IF(B26="",0,IF(D26="",0,IF((E26-C26)&lt;=0,0,E26-C26)))</f>
        <v>0</v>
      </c>
      <c r="J26"/>
      <c r="K26" s="423">
        <f>IF((E26-C32)&lt;0,0,E26-C32)</f>
        <v>0</v>
      </c>
      <c r="L26" s="424">
        <f>IF(AND(K17&gt;=0.21,K17&lt;=0.334),G26,0)</f>
        <v>0</v>
      </c>
      <c r="M26" s="424">
        <f t="shared" ref="M26:M31" si="7">IF(K26&gt;=0.335,1,0)</f>
        <v>0</v>
      </c>
      <c r="N26" s="423">
        <f>IF(I26&lt;=0.2084,I26,0)</f>
        <v>0</v>
      </c>
      <c r="O26" s="423">
        <f t="shared" ref="O26:O33" si="8">IF(AND(N17&gt;=0.21,N17&lt;=0.334),I26,0)</f>
        <v>0</v>
      </c>
      <c r="P26" s="423">
        <f t="shared" ref="P26:P32" si="9">IF(AND(I26&gt;0.334,I26&lt;=0.5),I26,0)</f>
        <v>0</v>
      </c>
      <c r="Q26" s="423">
        <f>IF(I26&gt;0.5,I26,0)</f>
        <v>0</v>
      </c>
      <c r="R26" s="64">
        <f>VALUE(R16&amp;R25)</f>
        <v>11</v>
      </c>
      <c r="S26" s="206" t="s">
        <v>532</v>
      </c>
      <c r="T26" s="61">
        <f t="shared" ref="T26:T33" si="10">IF(F26&gt;"",1,0)</f>
        <v>0</v>
      </c>
      <c r="U26" s="440">
        <f>AA25+1</f>
        <v>45550</v>
      </c>
      <c r="V26" s="440">
        <f t="shared" si="5"/>
        <v>45551</v>
      </c>
      <c r="W26" s="440">
        <f t="shared" si="5"/>
        <v>45552</v>
      </c>
      <c r="X26" s="440">
        <f t="shared" si="5"/>
        <v>45553</v>
      </c>
      <c r="Y26" s="440">
        <f t="shared" si="5"/>
        <v>45554</v>
      </c>
      <c r="Z26" s="440">
        <f t="shared" si="5"/>
        <v>45555</v>
      </c>
      <c r="AA26" s="440">
        <f t="shared" si="5"/>
        <v>45556</v>
      </c>
    </row>
    <row r="27" spans="1:42">
      <c r="A27" s="234" t="s">
        <v>36</v>
      </c>
      <c r="B27" s="327"/>
      <c r="C27" s="328"/>
      <c r="D27" s="327"/>
      <c r="E27" s="329"/>
      <c r="F27" s="471"/>
      <c r="G27" s="471"/>
      <c r="H27" s="330"/>
      <c r="I27" s="233">
        <f t="shared" si="6"/>
        <v>0</v>
      </c>
      <c r="J27"/>
      <c r="K27" s="423">
        <f t="shared" ref="K27:K33" si="11">IF((E27-C26)&lt;0,0,E27-C26)</f>
        <v>0</v>
      </c>
      <c r="L27" s="424">
        <f>IF(AND(K18&gt;=0.21,K18&lt;=0.334),G27,0)</f>
        <v>0</v>
      </c>
      <c r="M27" s="424">
        <f t="shared" si="7"/>
        <v>0</v>
      </c>
      <c r="N27" s="423">
        <f t="shared" ref="N27:N33" si="12">IF(I27&lt;=0.2084,I27,0)</f>
        <v>0</v>
      </c>
      <c r="O27" s="423">
        <f t="shared" si="8"/>
        <v>0</v>
      </c>
      <c r="P27" s="423">
        <f t="shared" si="9"/>
        <v>0</v>
      </c>
      <c r="Q27" s="423">
        <f t="shared" ref="Q27:Q33" si="13">IF(I27&gt;0.5,I27,0)</f>
        <v>0</v>
      </c>
      <c r="S27" s="206" t="s">
        <v>543</v>
      </c>
      <c r="T27" s="61">
        <f t="shared" si="10"/>
        <v>0</v>
      </c>
      <c r="U27" s="440">
        <f t="shared" si="2"/>
        <v>45557</v>
      </c>
      <c r="V27" s="440">
        <f t="shared" si="5"/>
        <v>45558</v>
      </c>
      <c r="W27" s="440">
        <f t="shared" si="5"/>
        <v>45559</v>
      </c>
      <c r="X27" s="440">
        <f t="shared" si="5"/>
        <v>45560</v>
      </c>
      <c r="Y27" s="440">
        <f t="shared" si="5"/>
        <v>45561</v>
      </c>
      <c r="Z27" s="440">
        <f t="shared" si="5"/>
        <v>45562</v>
      </c>
      <c r="AA27" s="440">
        <f t="shared" si="5"/>
        <v>45563</v>
      </c>
    </row>
    <row r="28" spans="1:42">
      <c r="A28" s="234" t="s">
        <v>37</v>
      </c>
      <c r="B28" s="327"/>
      <c r="C28" s="328"/>
      <c r="D28" s="327"/>
      <c r="E28" s="329"/>
      <c r="F28" s="471"/>
      <c r="G28" s="471"/>
      <c r="H28" s="330"/>
      <c r="I28" s="233">
        <f t="shared" si="6"/>
        <v>0</v>
      </c>
      <c r="J28"/>
      <c r="K28" s="423">
        <f t="shared" si="11"/>
        <v>0</v>
      </c>
      <c r="L28" s="424">
        <f>IF(AND(K28&gt;=0.21,K28&lt;=0.334),1,0)</f>
        <v>0</v>
      </c>
      <c r="M28" s="424">
        <f t="shared" si="7"/>
        <v>0</v>
      </c>
      <c r="N28" s="423">
        <f t="shared" si="12"/>
        <v>0</v>
      </c>
      <c r="O28" s="423">
        <f t="shared" si="8"/>
        <v>0</v>
      </c>
      <c r="P28" s="423">
        <f t="shared" si="9"/>
        <v>0</v>
      </c>
      <c r="Q28" s="423">
        <f t="shared" si="13"/>
        <v>0</v>
      </c>
      <c r="S28" s="206" t="s">
        <v>542</v>
      </c>
      <c r="T28" s="61">
        <f t="shared" si="10"/>
        <v>0</v>
      </c>
      <c r="U28" s="440">
        <f t="shared" si="2"/>
        <v>45564</v>
      </c>
      <c r="V28" s="440">
        <f t="shared" si="5"/>
        <v>45565</v>
      </c>
      <c r="W28" s="440">
        <f t="shared" si="5"/>
        <v>45566</v>
      </c>
      <c r="X28" s="440">
        <f t="shared" si="5"/>
        <v>45567</v>
      </c>
      <c r="Y28" s="440">
        <f t="shared" si="5"/>
        <v>45568</v>
      </c>
      <c r="Z28" s="440">
        <f t="shared" si="5"/>
        <v>45569</v>
      </c>
      <c r="AA28" s="440">
        <f t="shared" si="5"/>
        <v>45570</v>
      </c>
    </row>
    <row r="29" spans="1:42">
      <c r="A29" s="234" t="s">
        <v>38</v>
      </c>
      <c r="B29" s="327"/>
      <c r="C29" s="328"/>
      <c r="D29" s="327"/>
      <c r="E29" s="329"/>
      <c r="F29" s="471"/>
      <c r="G29" s="471"/>
      <c r="H29" s="330"/>
      <c r="I29" s="233">
        <f t="shared" si="6"/>
        <v>0</v>
      </c>
      <c r="J29"/>
      <c r="K29" s="423">
        <f t="shared" si="11"/>
        <v>0</v>
      </c>
      <c r="L29" s="424">
        <f>IF(AND(K20&gt;=0.21,K20&lt;=0.334),G29,0)</f>
        <v>0</v>
      </c>
      <c r="M29" s="424">
        <f t="shared" si="7"/>
        <v>0</v>
      </c>
      <c r="N29" s="423">
        <f t="shared" si="12"/>
        <v>0</v>
      </c>
      <c r="O29" s="423">
        <f t="shared" si="8"/>
        <v>0</v>
      </c>
      <c r="P29" s="423">
        <f t="shared" si="9"/>
        <v>0</v>
      </c>
      <c r="Q29" s="423">
        <f t="shared" si="13"/>
        <v>0</v>
      </c>
      <c r="S29" s="206"/>
      <c r="T29" s="61">
        <f t="shared" si="10"/>
        <v>0</v>
      </c>
      <c r="U29" s="440">
        <f t="shared" si="2"/>
        <v>45571</v>
      </c>
      <c r="V29" s="440">
        <f t="shared" si="5"/>
        <v>45572</v>
      </c>
      <c r="W29" s="440">
        <f t="shared" si="5"/>
        <v>45573</v>
      </c>
      <c r="X29" s="440">
        <f t="shared" si="5"/>
        <v>45574</v>
      </c>
      <c r="Y29" s="440">
        <f t="shared" si="5"/>
        <v>45575</v>
      </c>
      <c r="Z29" s="440">
        <f t="shared" si="5"/>
        <v>45576</v>
      </c>
      <c r="AA29" s="440">
        <f t="shared" si="5"/>
        <v>45577</v>
      </c>
    </row>
    <row r="30" spans="1:42">
      <c r="A30" s="234" t="s">
        <v>39</v>
      </c>
      <c r="B30" s="327"/>
      <c r="C30" s="328"/>
      <c r="D30" s="327"/>
      <c r="E30" s="329"/>
      <c r="F30" s="471"/>
      <c r="G30" s="471"/>
      <c r="H30" s="330"/>
      <c r="I30" s="233">
        <f t="shared" si="6"/>
        <v>0</v>
      </c>
      <c r="J30"/>
      <c r="K30" s="423">
        <f t="shared" si="11"/>
        <v>0</v>
      </c>
      <c r="L30" s="424">
        <f>IF(AND(K30&gt;0,2.146,K30&lt;0.33),1,0)</f>
        <v>0</v>
      </c>
      <c r="M30" s="424">
        <f t="shared" si="7"/>
        <v>0</v>
      </c>
      <c r="N30" s="423">
        <f t="shared" si="12"/>
        <v>0</v>
      </c>
      <c r="O30" s="423">
        <f t="shared" si="8"/>
        <v>0</v>
      </c>
      <c r="P30" s="423">
        <f t="shared" si="9"/>
        <v>0</v>
      </c>
      <c r="Q30" s="423">
        <f t="shared" si="13"/>
        <v>0</v>
      </c>
      <c r="S30" s="206"/>
      <c r="T30" s="61">
        <f t="shared" si="10"/>
        <v>0</v>
      </c>
      <c r="U30" s="440">
        <f t="shared" si="2"/>
        <v>45578</v>
      </c>
      <c r="V30" s="440">
        <f t="shared" si="5"/>
        <v>45579</v>
      </c>
      <c r="W30" s="440">
        <f t="shared" si="5"/>
        <v>45580</v>
      </c>
      <c r="X30" s="440">
        <f t="shared" si="5"/>
        <v>45581</v>
      </c>
      <c r="Y30" s="440">
        <f t="shared" si="5"/>
        <v>45582</v>
      </c>
      <c r="Z30" s="440">
        <f t="shared" si="5"/>
        <v>45583</v>
      </c>
      <c r="AA30" s="440">
        <f t="shared" si="5"/>
        <v>45584</v>
      </c>
    </row>
    <row r="31" spans="1:42">
      <c r="A31" s="234" t="s">
        <v>40</v>
      </c>
      <c r="B31" s="327"/>
      <c r="C31" s="328"/>
      <c r="D31" s="327"/>
      <c r="E31" s="329"/>
      <c r="F31" s="471"/>
      <c r="G31" s="471"/>
      <c r="H31" s="330"/>
      <c r="I31" s="233">
        <f t="shared" si="6"/>
        <v>0</v>
      </c>
      <c r="J31"/>
      <c r="K31" s="423">
        <f t="shared" si="11"/>
        <v>0</v>
      </c>
      <c r="L31" s="424">
        <f>IF(AND(K31&gt;0,2.146,K31&lt;0.33),1,0)</f>
        <v>0</v>
      </c>
      <c r="M31" s="424">
        <f t="shared" si="7"/>
        <v>0</v>
      </c>
      <c r="N31" s="423">
        <f t="shared" si="12"/>
        <v>0</v>
      </c>
      <c r="O31" s="423">
        <f t="shared" si="8"/>
        <v>0</v>
      </c>
      <c r="P31" s="423">
        <f t="shared" si="9"/>
        <v>0</v>
      </c>
      <c r="Q31" s="423">
        <f t="shared" si="13"/>
        <v>0</v>
      </c>
      <c r="S31" s="206"/>
      <c r="T31" s="61">
        <f t="shared" si="10"/>
        <v>0</v>
      </c>
      <c r="U31" s="440">
        <f t="shared" si="2"/>
        <v>45585</v>
      </c>
      <c r="V31" s="440">
        <f t="shared" ref="V31:AA40" si="14">U31+1</f>
        <v>45586</v>
      </c>
      <c r="W31" s="440">
        <f t="shared" si="14"/>
        <v>45587</v>
      </c>
      <c r="X31" s="440">
        <f t="shared" si="14"/>
        <v>45588</v>
      </c>
      <c r="Y31" s="440">
        <f t="shared" si="14"/>
        <v>45589</v>
      </c>
      <c r="Z31" s="440">
        <f t="shared" si="14"/>
        <v>45590</v>
      </c>
      <c r="AA31" s="440">
        <f t="shared" si="14"/>
        <v>45591</v>
      </c>
      <c r="AC31" s="425"/>
    </row>
    <row r="32" spans="1:42">
      <c r="A32" s="234" t="s">
        <v>41</v>
      </c>
      <c r="B32" s="327"/>
      <c r="C32" s="328"/>
      <c r="D32" s="327"/>
      <c r="E32" s="329"/>
      <c r="F32" s="471"/>
      <c r="G32" s="471"/>
      <c r="H32" s="330"/>
      <c r="I32" s="233">
        <f t="shared" si="6"/>
        <v>0</v>
      </c>
      <c r="J32"/>
      <c r="K32" s="423">
        <f t="shared" si="11"/>
        <v>0</v>
      </c>
      <c r="L32" s="424">
        <f>IF(AND(K32&gt;0,2.146,K32&lt;0.33),1,0)</f>
        <v>0</v>
      </c>
      <c r="M32" s="424">
        <f>IF(K32&gt;=0.335,1,0)</f>
        <v>0</v>
      </c>
      <c r="N32" s="423">
        <f t="shared" si="12"/>
        <v>0</v>
      </c>
      <c r="O32" s="423">
        <f t="shared" si="8"/>
        <v>0</v>
      </c>
      <c r="P32" s="423">
        <f t="shared" si="9"/>
        <v>0</v>
      </c>
      <c r="Q32" s="423">
        <f t="shared" si="13"/>
        <v>0</v>
      </c>
      <c r="S32" s="426">
        <v>2</v>
      </c>
      <c r="T32" s="61">
        <f t="shared" si="10"/>
        <v>0</v>
      </c>
      <c r="U32" s="440">
        <f t="shared" si="2"/>
        <v>45592</v>
      </c>
      <c r="V32" s="440">
        <f t="shared" si="14"/>
        <v>45593</v>
      </c>
      <c r="W32" s="440">
        <f t="shared" si="14"/>
        <v>45594</v>
      </c>
      <c r="X32" s="440">
        <f t="shared" si="14"/>
        <v>45595</v>
      </c>
      <c r="Y32" s="440">
        <f t="shared" si="14"/>
        <v>45596</v>
      </c>
      <c r="Z32" s="440">
        <f t="shared" si="14"/>
        <v>45597</v>
      </c>
      <c r="AA32" s="440">
        <f t="shared" si="14"/>
        <v>45598</v>
      </c>
    </row>
    <row r="33" spans="1:27" ht="13.5" thickBot="1">
      <c r="A33" s="235" t="s">
        <v>35</v>
      </c>
      <c r="B33" s="331"/>
      <c r="C33" s="332"/>
      <c r="D33" s="331"/>
      <c r="E33" s="333"/>
      <c r="F33" s="531"/>
      <c r="G33" s="531"/>
      <c r="H33" s="334"/>
      <c r="I33" s="233">
        <f t="shared" si="6"/>
        <v>0</v>
      </c>
      <c r="J33"/>
      <c r="K33" s="423">
        <f t="shared" si="11"/>
        <v>0</v>
      </c>
      <c r="L33" s="424">
        <f>IF(AND(K33&gt;0,2.146,K33&lt;0.33),1,0)</f>
        <v>0</v>
      </c>
      <c r="M33" s="424">
        <f>IF(K33&gt;=0.335,1,0)</f>
        <v>0</v>
      </c>
      <c r="N33" s="423">
        <f t="shared" si="12"/>
        <v>0</v>
      </c>
      <c r="O33" s="423">
        <f t="shared" si="8"/>
        <v>0</v>
      </c>
      <c r="P33" s="423">
        <f>IF(AND(I33&gt;0.334,I33&lt;=0.5),I33,0)</f>
        <v>0</v>
      </c>
      <c r="Q33" s="423">
        <f t="shared" si="13"/>
        <v>0</v>
      </c>
      <c r="S33" s="61" t="s">
        <v>528</v>
      </c>
      <c r="T33" s="61">
        <f t="shared" si="10"/>
        <v>0</v>
      </c>
      <c r="U33" s="440">
        <f t="shared" si="2"/>
        <v>45599</v>
      </c>
      <c r="V33" s="440">
        <f t="shared" si="14"/>
        <v>45600</v>
      </c>
      <c r="W33" s="440">
        <f t="shared" si="14"/>
        <v>45601</v>
      </c>
      <c r="X33" s="440">
        <f t="shared" si="14"/>
        <v>45602</v>
      </c>
      <c r="Y33" s="440">
        <f t="shared" si="14"/>
        <v>45603</v>
      </c>
      <c r="Z33" s="440">
        <f t="shared" si="14"/>
        <v>45604</v>
      </c>
      <c r="AA33" s="440">
        <f t="shared" si="14"/>
        <v>45605</v>
      </c>
    </row>
    <row r="34" spans="1:27" ht="13.5" thickBot="1">
      <c r="A34" s="317"/>
      <c r="B34" s="318">
        <f>SUM(B26:B33)</f>
        <v>0</v>
      </c>
      <c r="C34" s="319"/>
      <c r="D34" s="318">
        <f>SUM(D26:D33)</f>
        <v>0</v>
      </c>
      <c r="E34" s="319"/>
      <c r="F34" s="318">
        <f>(D34-B34)</f>
        <v>0</v>
      </c>
      <c r="G34" s="73"/>
      <c r="H34" s="63">
        <f>SUM(H26:H33)</f>
        <v>0</v>
      </c>
      <c r="I34" s="236"/>
      <c r="J34"/>
      <c r="K34" s="68">
        <f>SUM(K26:K33)</f>
        <v>0</v>
      </c>
      <c r="L34" s="69">
        <f>IF(AND(L35&gt;5.0167,L35&lt;=8),1,0)</f>
        <v>0</v>
      </c>
      <c r="M34" s="69">
        <f>IF(M35&gt;8.0167,1,0)</f>
        <v>0</v>
      </c>
      <c r="N34" s="68">
        <f>SUM(N26:N33)</f>
        <v>0</v>
      </c>
      <c r="O34" s="68">
        <f>SUM(O26:O33)</f>
        <v>0</v>
      </c>
      <c r="P34" s="68">
        <f>SUM(P26:P33)</f>
        <v>0</v>
      </c>
      <c r="Q34" s="68">
        <f>SUM(Q26:Q33)</f>
        <v>0</v>
      </c>
      <c r="R34" s="427">
        <f>VALUE(SUM(N34:Q34))</f>
        <v>0</v>
      </c>
      <c r="S34" s="61" t="s">
        <v>257</v>
      </c>
      <c r="T34" s="61">
        <f>SUM(T26:T33)</f>
        <v>0</v>
      </c>
      <c r="U34" s="440">
        <f>AA33+1</f>
        <v>45606</v>
      </c>
      <c r="V34" s="440">
        <f t="shared" si="14"/>
        <v>45607</v>
      </c>
      <c r="W34" s="440">
        <f t="shared" si="14"/>
        <v>45608</v>
      </c>
      <c r="X34" s="440">
        <f t="shared" si="14"/>
        <v>45609</v>
      </c>
      <c r="Y34" s="440">
        <f t="shared" si="14"/>
        <v>45610</v>
      </c>
      <c r="Z34" s="440">
        <f t="shared" si="14"/>
        <v>45611</v>
      </c>
      <c r="AA34" s="440">
        <f t="shared" si="14"/>
        <v>45612</v>
      </c>
    </row>
    <row r="35" spans="1:27" ht="12.75" customHeight="1">
      <c r="A35" s="320"/>
      <c r="B35" s="321"/>
      <c r="C35" s="322">
        <f>SUM(C26:C33)</f>
        <v>0</v>
      </c>
      <c r="D35" s="323"/>
      <c r="E35" s="322">
        <f>SUM(E26:E33)</f>
        <v>0</v>
      </c>
      <c r="F35" s="322">
        <f>E35-C35</f>
        <v>0</v>
      </c>
      <c r="G35" s="481" t="str">
        <f>IF(S32=2,"auton. Beschluss v. ","Beschluss vom ")</f>
        <v xml:space="preserve">auton. Beschluss v. </v>
      </c>
      <c r="H35" s="481"/>
      <c r="I35" s="524"/>
      <c r="J35" s="2"/>
      <c r="K35" s="70">
        <f>K34</f>
        <v>0</v>
      </c>
      <c r="L35" s="70">
        <f>F35*24</f>
        <v>0</v>
      </c>
      <c r="M35" s="70">
        <f>F35*24</f>
        <v>0</v>
      </c>
      <c r="N35" s="71">
        <f>N34*24</f>
        <v>0</v>
      </c>
      <c r="O35" s="72">
        <f>O34*24</f>
        <v>0</v>
      </c>
      <c r="P35" s="71">
        <f>P34*24</f>
        <v>0</v>
      </c>
      <c r="Q35" s="71">
        <f>Q34*24</f>
        <v>0</v>
      </c>
      <c r="R35" s="72">
        <f>SUM(O35:Q35)</f>
        <v>0</v>
      </c>
      <c r="S35" s="61" t="s">
        <v>258</v>
      </c>
      <c r="U35" s="440">
        <f t="shared" si="2"/>
        <v>45613</v>
      </c>
      <c r="V35" s="440">
        <f t="shared" si="14"/>
        <v>45614</v>
      </c>
      <c r="W35" s="440">
        <f t="shared" si="14"/>
        <v>45615</v>
      </c>
      <c r="X35" s="440">
        <f t="shared" si="14"/>
        <v>45616</v>
      </c>
      <c r="Y35" s="440">
        <f t="shared" si="14"/>
        <v>45617</v>
      </c>
      <c r="Z35" s="440">
        <f t="shared" si="14"/>
        <v>45618</v>
      </c>
      <c r="AA35" s="440">
        <f t="shared" si="14"/>
        <v>45619</v>
      </c>
    </row>
    <row r="36" spans="1:27" ht="13.5" thickBot="1">
      <c r="A36" s="321"/>
      <c r="B36" s="319">
        <f>COUNTIF(B26:B33,"&gt;0")</f>
        <v>0</v>
      </c>
      <c r="C36" s="319">
        <f>COUNTIF(C26:C33,"&gt;0")</f>
        <v>0</v>
      </c>
      <c r="D36" s="319">
        <f>COUNTIF(D26:D33,"&gt;0")</f>
        <v>0</v>
      </c>
      <c r="E36" s="319">
        <f>COUNTIF(E26:E33,"&gt;0")</f>
        <v>0</v>
      </c>
      <c r="F36" s="319">
        <f>COUNTIF(F26:F33,"&gt;0")</f>
        <v>0</v>
      </c>
      <c r="G36" s="319"/>
      <c r="H36" s="1">
        <f>COUNTIF(H26:H33,"&gt;0")</f>
        <v>0</v>
      </c>
      <c r="I36" s="525"/>
      <c r="J36"/>
      <c r="O36" s="71">
        <f>IF(O35&lt;8.01,O35,0)</f>
        <v>0</v>
      </c>
      <c r="U36" s="440">
        <f t="shared" si="2"/>
        <v>45620</v>
      </c>
      <c r="V36" s="440">
        <f t="shared" si="14"/>
        <v>45621</v>
      </c>
      <c r="W36" s="440">
        <f t="shared" si="14"/>
        <v>45622</v>
      </c>
      <c r="X36" s="440">
        <f t="shared" si="14"/>
        <v>45623</v>
      </c>
      <c r="Y36" s="440">
        <f t="shared" si="14"/>
        <v>45624</v>
      </c>
      <c r="Z36" s="440">
        <f t="shared" si="14"/>
        <v>45625</v>
      </c>
      <c r="AA36" s="440">
        <f t="shared" si="14"/>
        <v>45626</v>
      </c>
    </row>
    <row r="37" spans="1:27" ht="39.75" customHeight="1">
      <c r="A37" s="472" t="s">
        <v>6580</v>
      </c>
      <c r="B37" s="472"/>
      <c r="C37" s="472"/>
      <c r="D37" s="472"/>
      <c r="E37" s="472"/>
      <c r="F37" s="472"/>
      <c r="G37" s="472"/>
      <c r="H37"/>
      <c r="I37"/>
      <c r="J37"/>
      <c r="K37" s="424">
        <f>COUNTIF(K26:K33,"&gt;0,2146")</f>
        <v>0</v>
      </c>
      <c r="L37" s="424"/>
      <c r="M37" s="424"/>
      <c r="N37" s="424">
        <f>COUNTIF(N26:N33,"&gt;0")</f>
        <v>0</v>
      </c>
      <c r="O37" s="424">
        <f>COUNTIF(O26:O33,"&gt;0")</f>
        <v>0</v>
      </c>
      <c r="P37" s="424">
        <f>COUNTIF(P26:P33,"&gt;0")</f>
        <v>0</v>
      </c>
      <c r="Q37" s="424">
        <f>COUNTIF(Q26:Q33,"&gt;0")</f>
        <v>0</v>
      </c>
      <c r="R37" s="61" t="s">
        <v>538</v>
      </c>
      <c r="U37" s="440">
        <f t="shared" si="2"/>
        <v>45627</v>
      </c>
      <c r="V37" s="440">
        <f t="shared" si="14"/>
        <v>45628</v>
      </c>
      <c r="W37" s="440">
        <f t="shared" si="14"/>
        <v>45629</v>
      </c>
      <c r="X37" s="440">
        <f t="shared" si="14"/>
        <v>45630</v>
      </c>
      <c r="Y37" s="440">
        <f t="shared" si="14"/>
        <v>45631</v>
      </c>
      <c r="Z37" s="440">
        <f t="shared" si="14"/>
        <v>45632</v>
      </c>
      <c r="AA37" s="440">
        <f t="shared" si="14"/>
        <v>45633</v>
      </c>
    </row>
    <row r="38" spans="1:27" ht="13.5" thickBot="1">
      <c r="A38"/>
      <c r="B38"/>
      <c r="C38"/>
      <c r="D38"/>
      <c r="E38"/>
      <c r="F38"/>
      <c r="G38"/>
      <c r="H38"/>
      <c r="I38"/>
      <c r="J38"/>
      <c r="N38" s="428">
        <f>(D27-B27)*24*60</f>
        <v>0</v>
      </c>
      <c r="U38" s="440">
        <f t="shared" si="2"/>
        <v>45634</v>
      </c>
      <c r="V38" s="440">
        <f t="shared" si="14"/>
        <v>45635</v>
      </c>
      <c r="W38" s="440">
        <f t="shared" si="14"/>
        <v>45636</v>
      </c>
      <c r="X38" s="440">
        <f t="shared" si="14"/>
        <v>45637</v>
      </c>
      <c r="Y38" s="440">
        <f t="shared" si="14"/>
        <v>45638</v>
      </c>
      <c r="Z38" s="440">
        <f t="shared" si="14"/>
        <v>45639</v>
      </c>
      <c r="AA38" s="440">
        <f t="shared" si="14"/>
        <v>45640</v>
      </c>
    </row>
    <row r="39" spans="1:27" s="74" customFormat="1" ht="23.25" customHeight="1" thickBot="1">
      <c r="A39" s="237" t="s">
        <v>901</v>
      </c>
      <c r="B39" s="238"/>
      <c r="C39" s="238"/>
      <c r="D39" s="238"/>
      <c r="E39" s="78"/>
      <c r="F39" s="239" t="s">
        <v>128</v>
      </c>
      <c r="G39" s="496" t="s">
        <v>128</v>
      </c>
      <c r="H39" s="497"/>
      <c r="I39" s="498"/>
      <c r="J39" s="429"/>
      <c r="K39" s="430">
        <f>COUNTIF(K26:K33,0.2146)</f>
        <v>0</v>
      </c>
      <c r="L39" s="430"/>
      <c r="M39" s="430"/>
      <c r="N39" s="428">
        <f>(D28-B28)*24*60</f>
        <v>0</v>
      </c>
      <c r="O39" s="431">
        <f>MIN(B26:B33)</f>
        <v>0</v>
      </c>
      <c r="P39" s="431">
        <f>MAX(D26:D33)</f>
        <v>0</v>
      </c>
      <c r="Q39" s="432">
        <f>P39-O39</f>
        <v>0</v>
      </c>
      <c r="R39" s="61"/>
      <c r="S39" s="61"/>
      <c r="U39" s="440">
        <f t="shared" si="2"/>
        <v>45641</v>
      </c>
      <c r="V39" s="440">
        <f t="shared" si="14"/>
        <v>45642</v>
      </c>
      <c r="W39" s="440">
        <f t="shared" si="14"/>
        <v>45643</v>
      </c>
      <c r="X39" s="440">
        <f t="shared" si="14"/>
        <v>45644</v>
      </c>
      <c r="Y39" s="440">
        <f t="shared" si="14"/>
        <v>45645</v>
      </c>
      <c r="Z39" s="440">
        <f t="shared" si="14"/>
        <v>45646</v>
      </c>
      <c r="AA39" s="440">
        <f t="shared" si="14"/>
        <v>45647</v>
      </c>
    </row>
    <row r="40" spans="1:27" ht="23.25" customHeight="1">
      <c r="A40" s="473" t="s">
        <v>6573</v>
      </c>
      <c r="B40" s="474"/>
      <c r="C40" s="474"/>
      <c r="D40" s="474"/>
      <c r="E40" s="475"/>
      <c r="F40" s="380"/>
      <c r="G40" s="242"/>
      <c r="H40" s="243"/>
      <c r="I40" s="244"/>
      <c r="J40" s="433"/>
      <c r="K40" s="412">
        <v>0.33333333333333331</v>
      </c>
      <c r="L40" s="412"/>
      <c r="M40" s="412"/>
      <c r="U40" s="440">
        <f t="shared" si="2"/>
        <v>45648</v>
      </c>
      <c r="V40" s="440">
        <f t="shared" si="14"/>
        <v>45649</v>
      </c>
      <c r="W40" s="440">
        <f t="shared" si="14"/>
        <v>45650</v>
      </c>
      <c r="X40" s="440">
        <f t="shared" si="14"/>
        <v>45651</v>
      </c>
      <c r="Y40" s="440">
        <f t="shared" si="14"/>
        <v>45652</v>
      </c>
      <c r="Z40" s="440">
        <f t="shared" si="14"/>
        <v>45653</v>
      </c>
      <c r="AA40" s="440">
        <f t="shared" si="14"/>
        <v>45654</v>
      </c>
    </row>
    <row r="41" spans="1:27" ht="23.25" customHeight="1">
      <c r="A41" s="476" t="s">
        <v>7203</v>
      </c>
      <c r="B41" s="477"/>
      <c r="C41" s="477"/>
      <c r="D41" s="245" t="s">
        <v>6571</v>
      </c>
      <c r="E41" s="361"/>
      <c r="F41" s="357">
        <f>IF(E41="",0,IF(E41&gt;640,Tarif_BefZuschuss!C642,VLOOKUP(E41,Tarif_BefZuschuss!$B$3:$C$642,2,FALSE)))</f>
        <v>0</v>
      </c>
      <c r="G41" s="246"/>
      <c r="H41" s="247"/>
      <c r="I41" s="248"/>
      <c r="J41" s="433"/>
      <c r="K41" s="412"/>
      <c r="L41" s="412"/>
      <c r="M41" s="412"/>
      <c r="U41" s="440">
        <f t="shared" si="2"/>
        <v>45655</v>
      </c>
      <c r="V41" s="440">
        <f t="shared" ref="V41:AA50" si="15">U41+1</f>
        <v>45656</v>
      </c>
      <c r="W41" s="440">
        <f t="shared" si="15"/>
        <v>45657</v>
      </c>
      <c r="X41" s="440">
        <f t="shared" si="15"/>
        <v>45658</v>
      </c>
      <c r="Y41" s="440">
        <f t="shared" si="15"/>
        <v>45659</v>
      </c>
      <c r="Z41" s="440">
        <f t="shared" si="15"/>
        <v>45660</v>
      </c>
      <c r="AA41" s="440">
        <f t="shared" si="15"/>
        <v>45661</v>
      </c>
    </row>
    <row r="42" spans="1:27" ht="23.25" customHeight="1">
      <c r="A42" s="476"/>
      <c r="B42" s="477"/>
      <c r="C42" s="477"/>
      <c r="D42" s="245" t="s">
        <v>6572</v>
      </c>
      <c r="E42" s="361"/>
      <c r="F42" s="358">
        <f>IF(E42="",0,IF(E42&gt;640,Tarif_BefZuschuss!C642,VLOOKUP(E42,Tarif_BefZuschuss!$B$3:$C$642,2,FALSE)))</f>
        <v>0</v>
      </c>
      <c r="G42" s="246"/>
      <c r="H42" s="247"/>
      <c r="I42" s="248"/>
      <c r="J42" s="433"/>
      <c r="K42" s="412"/>
      <c r="L42" s="412"/>
      <c r="M42" s="412"/>
      <c r="O42" s="73">
        <f>F34+1</f>
        <v>1</v>
      </c>
      <c r="U42" s="440">
        <f t="shared" si="2"/>
        <v>45662</v>
      </c>
      <c r="V42" s="440">
        <f t="shared" si="15"/>
        <v>45663</v>
      </c>
      <c r="W42" s="440">
        <f t="shared" si="15"/>
        <v>45664</v>
      </c>
      <c r="X42" s="440">
        <f t="shared" si="15"/>
        <v>45665</v>
      </c>
      <c r="Y42" s="440">
        <f t="shared" si="15"/>
        <v>45666</v>
      </c>
      <c r="Z42" s="440">
        <f t="shared" si="15"/>
        <v>45667</v>
      </c>
      <c r="AA42" s="440">
        <f t="shared" si="15"/>
        <v>45668</v>
      </c>
    </row>
    <row r="43" spans="1:27" ht="23.25" customHeight="1">
      <c r="A43" s="476" t="s">
        <v>7204</v>
      </c>
      <c r="B43" s="477"/>
      <c r="C43" s="477"/>
      <c r="D43" s="245" t="s">
        <v>6571</v>
      </c>
      <c r="E43" s="361"/>
      <c r="F43" s="358">
        <f>IF(E43="",0,IF(E43&gt;640,Tarif_BefZuschuss!H642,VLOOKUP(E43,Tarif_BefZuschuss!$G$3:$H$642,2,FALSE)))</f>
        <v>0</v>
      </c>
      <c r="G43" s="246"/>
      <c r="H43" s="247"/>
      <c r="I43" s="248"/>
      <c r="J43" s="433"/>
      <c r="K43" s="412"/>
      <c r="L43" s="412"/>
      <c r="M43" s="68">
        <v>0.33402777777777781</v>
      </c>
      <c r="O43" s="63"/>
      <c r="S43" s="74"/>
      <c r="U43" s="440">
        <f t="shared" ref="U43:U60" si="16">AA42+1</f>
        <v>45669</v>
      </c>
      <c r="V43" s="440">
        <f t="shared" si="15"/>
        <v>45670</v>
      </c>
      <c r="W43" s="440">
        <f t="shared" si="15"/>
        <v>45671</v>
      </c>
      <c r="X43" s="440">
        <f t="shared" si="15"/>
        <v>45672</v>
      </c>
      <c r="Y43" s="440">
        <f t="shared" si="15"/>
        <v>45673</v>
      </c>
      <c r="Z43" s="440">
        <f t="shared" si="15"/>
        <v>45674</v>
      </c>
      <c r="AA43" s="440">
        <f t="shared" si="15"/>
        <v>45675</v>
      </c>
    </row>
    <row r="44" spans="1:27" ht="23.25" customHeight="1">
      <c r="A44" s="476"/>
      <c r="B44" s="477"/>
      <c r="C44" s="477"/>
      <c r="D44" s="245" t="s">
        <v>6572</v>
      </c>
      <c r="E44" s="361"/>
      <c r="F44" s="358">
        <f>IF(E44="",0,IF(E44&gt;640,Tarif_BefZuschuss!H642,VLOOKUP(E44,Tarif_BefZuschuss!$G$3:$H$642,2,FALSE)))</f>
        <v>0</v>
      </c>
      <c r="G44" s="246"/>
      <c r="H44" s="247"/>
      <c r="I44" s="248"/>
      <c r="J44" s="433"/>
      <c r="K44" s="434"/>
      <c r="L44" s="434"/>
      <c r="M44" s="435">
        <f>M43*24</f>
        <v>8.0166666666666675</v>
      </c>
      <c r="U44" s="440">
        <f t="shared" si="16"/>
        <v>45676</v>
      </c>
      <c r="V44" s="440">
        <f t="shared" si="15"/>
        <v>45677</v>
      </c>
      <c r="W44" s="440">
        <f t="shared" si="15"/>
        <v>45678</v>
      </c>
      <c r="X44" s="440">
        <f t="shared" si="15"/>
        <v>45679</v>
      </c>
      <c r="Y44" s="440">
        <f t="shared" si="15"/>
        <v>45680</v>
      </c>
      <c r="Z44" s="440">
        <f t="shared" si="15"/>
        <v>45681</v>
      </c>
      <c r="AA44" s="440">
        <f t="shared" si="15"/>
        <v>45682</v>
      </c>
    </row>
    <row r="45" spans="1:27" ht="23.25" customHeight="1">
      <c r="A45" s="518" t="s">
        <v>1505</v>
      </c>
      <c r="B45" s="519"/>
      <c r="C45" s="519"/>
      <c r="D45" s="519"/>
      <c r="E45" s="520"/>
      <c r="F45" s="359">
        <v>0</v>
      </c>
      <c r="G45" s="249"/>
      <c r="H45" s="250"/>
      <c r="I45" s="251"/>
      <c r="J45" s="433"/>
      <c r="K45" s="412"/>
      <c r="L45" s="412"/>
      <c r="M45" s="412"/>
      <c r="O45" s="61">
        <f>IF(R16=2,O37*Tarife!D8,0)</f>
        <v>0</v>
      </c>
      <c r="U45" s="440">
        <f t="shared" si="16"/>
        <v>45683</v>
      </c>
      <c r="V45" s="440">
        <f t="shared" si="15"/>
        <v>45684</v>
      </c>
      <c r="W45" s="440">
        <f t="shared" si="15"/>
        <v>45685</v>
      </c>
      <c r="X45" s="440">
        <f t="shared" si="15"/>
        <v>45686</v>
      </c>
      <c r="Y45" s="440">
        <f t="shared" si="15"/>
        <v>45687</v>
      </c>
      <c r="Z45" s="440">
        <f t="shared" si="15"/>
        <v>45688</v>
      </c>
      <c r="AA45" s="440">
        <f t="shared" si="15"/>
        <v>45689</v>
      </c>
    </row>
    <row r="46" spans="1:27" s="74" customFormat="1" ht="23.25" customHeight="1" thickBot="1">
      <c r="A46" s="363" t="s">
        <v>510</v>
      </c>
      <c r="B46" s="364" t="str">
        <f>IF(H34=0,"",Formular!K71&amp;" km x EUR 0,50"&amp;"/km")</f>
        <v/>
      </c>
      <c r="C46" s="364"/>
      <c r="D46" s="365" t="str">
        <f>IF(F46&gt;0,"PKW-Genehmigung nur für berufsprakt. Tage / Woche oder für SPZ oder ASO!","")</f>
        <v/>
      </c>
      <c r="E46" s="362"/>
      <c r="F46" s="381">
        <f>K71*0.5</f>
        <v>0</v>
      </c>
      <c r="G46" s="335"/>
      <c r="H46" s="336"/>
      <c r="I46" s="337"/>
      <c r="J46" s="433"/>
      <c r="K46" s="436"/>
      <c r="L46" s="436"/>
      <c r="M46" s="436"/>
      <c r="U46" s="440">
        <f t="shared" si="16"/>
        <v>45690</v>
      </c>
      <c r="V46" s="440">
        <f t="shared" si="15"/>
        <v>45691</v>
      </c>
      <c r="W46" s="440">
        <f t="shared" si="15"/>
        <v>45692</v>
      </c>
      <c r="X46" s="440">
        <f t="shared" si="15"/>
        <v>45693</v>
      </c>
      <c r="Y46" s="440">
        <f t="shared" si="15"/>
        <v>45694</v>
      </c>
      <c r="Z46" s="440">
        <f t="shared" si="15"/>
        <v>45695</v>
      </c>
      <c r="AA46" s="440">
        <f t="shared" si="15"/>
        <v>45696</v>
      </c>
    </row>
    <row r="47" spans="1:27" s="74" customFormat="1" ht="24" customHeight="1" thickBot="1">
      <c r="A47" s="360" t="s">
        <v>6581</v>
      </c>
      <c r="B47" s="255"/>
      <c r="C47" s="255"/>
      <c r="D47" s="255"/>
      <c r="E47" s="255"/>
      <c r="F47" s="292"/>
      <c r="G47" s="276"/>
      <c r="H47" s="276"/>
      <c r="I47" s="339"/>
      <c r="J47" s="437"/>
      <c r="K47" s="436"/>
      <c r="L47" s="436"/>
      <c r="M47" s="436"/>
      <c r="N47" s="74" t="s">
        <v>894</v>
      </c>
      <c r="U47" s="440">
        <f t="shared" si="16"/>
        <v>45697</v>
      </c>
      <c r="V47" s="440">
        <f t="shared" si="15"/>
        <v>45698</v>
      </c>
      <c r="W47" s="440">
        <f t="shared" si="15"/>
        <v>45699</v>
      </c>
      <c r="X47" s="440">
        <f t="shared" si="15"/>
        <v>45700</v>
      </c>
      <c r="Y47" s="440">
        <f t="shared" si="15"/>
        <v>45701</v>
      </c>
      <c r="Z47" s="440">
        <f t="shared" si="15"/>
        <v>45702</v>
      </c>
      <c r="AA47" s="440">
        <f t="shared" si="15"/>
        <v>45703</v>
      </c>
    </row>
    <row r="48" spans="1:27" s="74" customFormat="1" ht="22.5" customHeight="1">
      <c r="A48" s="354" t="str">
        <f>IF(R16=2,"Exkursion ","Exkursion")</f>
        <v>Exkursion</v>
      </c>
      <c r="B48" s="478" t="s">
        <v>7152</v>
      </c>
      <c r="C48" s="479"/>
      <c r="D48" s="479"/>
      <c r="E48" s="480"/>
      <c r="F48" s="258">
        <f>IF($R$16=2,VLOOKUP($R$26,Tarife!$A$56:$O$91,Tarife!$A$99,FALSE),0)</f>
        <v>0</v>
      </c>
      <c r="G48" s="259"/>
      <c r="H48" s="260"/>
      <c r="I48" s="261"/>
      <c r="J48" s="437"/>
      <c r="K48" s="436"/>
      <c r="L48" s="436"/>
      <c r="M48" s="436"/>
      <c r="N48" s="74">
        <f t="shared" ref="N48:N55" si="17">IF(H26&gt;4,INT(H26),0)</f>
        <v>0</v>
      </c>
      <c r="U48" s="440">
        <f t="shared" si="16"/>
        <v>45704</v>
      </c>
      <c r="V48" s="440">
        <f t="shared" si="15"/>
        <v>45705</v>
      </c>
      <c r="W48" s="440">
        <f t="shared" si="15"/>
        <v>45706</v>
      </c>
      <c r="X48" s="440">
        <f t="shared" si="15"/>
        <v>45707</v>
      </c>
      <c r="Y48" s="440">
        <f t="shared" si="15"/>
        <v>45708</v>
      </c>
      <c r="Z48" s="440">
        <f t="shared" si="15"/>
        <v>45709</v>
      </c>
      <c r="AA48" s="440">
        <f t="shared" si="15"/>
        <v>45710</v>
      </c>
    </row>
    <row r="49" spans="1:27">
      <c r="A49" s="341" t="s">
        <v>27</v>
      </c>
      <c r="B49" s="262"/>
      <c r="C49" s="263"/>
      <c r="D49" s="262"/>
      <c r="E49" s="264"/>
      <c r="F49" s="265">
        <f>IF(R16=4,Tarife!K68*Formular!O37+Tarife!M68*Formular!P37+Formular!Q37*Tarife!O68,0)</f>
        <v>0</v>
      </c>
      <c r="G49" s="246"/>
      <c r="H49" s="247"/>
      <c r="I49" s="248"/>
      <c r="J49" s="437"/>
      <c r="K49" s="412"/>
      <c r="L49" s="412"/>
      <c r="M49" s="412"/>
      <c r="N49" s="74">
        <f t="shared" si="17"/>
        <v>0</v>
      </c>
      <c r="U49" s="440">
        <f t="shared" si="16"/>
        <v>45711</v>
      </c>
      <c r="V49" s="440">
        <f t="shared" si="15"/>
        <v>45712</v>
      </c>
      <c r="W49" s="440">
        <f t="shared" si="15"/>
        <v>45713</v>
      </c>
      <c r="X49" s="440">
        <f t="shared" si="15"/>
        <v>45714</v>
      </c>
      <c r="Y49" s="440">
        <f t="shared" si="15"/>
        <v>45715</v>
      </c>
      <c r="Z49" s="440">
        <f t="shared" si="15"/>
        <v>45716</v>
      </c>
      <c r="AA49" s="440">
        <f t="shared" si="15"/>
        <v>45717</v>
      </c>
    </row>
    <row r="50" spans="1:27">
      <c r="A50" s="342"/>
      <c r="B50" s="343" t="s">
        <v>898</v>
      </c>
      <c r="C50" s="344">
        <f>Tarife!C9</f>
        <v>10</v>
      </c>
      <c r="D50" s="345" t="str">
        <f>"x "&amp;O37</f>
        <v>x 0</v>
      </c>
      <c r="E50" s="266" t="str">
        <f>IF(R16=4,C50*O37,"")</f>
        <v/>
      </c>
      <c r="F50" s="267"/>
      <c r="G50" s="268"/>
      <c r="H50" s="269"/>
      <c r="I50" s="270"/>
      <c r="J50" s="433"/>
      <c r="K50" s="412"/>
      <c r="L50" s="412"/>
      <c r="M50" s="412"/>
      <c r="N50" s="74">
        <f t="shared" si="17"/>
        <v>0</v>
      </c>
      <c r="U50" s="440">
        <f t="shared" si="16"/>
        <v>45718</v>
      </c>
      <c r="V50" s="440">
        <f t="shared" si="15"/>
        <v>45719</v>
      </c>
      <c r="W50" s="440">
        <f t="shared" si="15"/>
        <v>45720</v>
      </c>
      <c r="X50" s="440">
        <f t="shared" si="15"/>
        <v>45721</v>
      </c>
      <c r="Y50" s="440">
        <f t="shared" si="15"/>
        <v>45722</v>
      </c>
      <c r="Z50" s="440">
        <f t="shared" si="15"/>
        <v>45723</v>
      </c>
      <c r="AA50" s="440">
        <f t="shared" si="15"/>
        <v>45724</v>
      </c>
    </row>
    <row r="51" spans="1:27">
      <c r="A51" s="342"/>
      <c r="B51" s="343" t="s">
        <v>42</v>
      </c>
      <c r="C51" s="344">
        <f>Tarife!C11</f>
        <v>20</v>
      </c>
      <c r="D51" s="345" t="str">
        <f>"x "&amp;P37</f>
        <v>x 0</v>
      </c>
      <c r="E51" s="266" t="str">
        <f>IF(R16=4,C51*P37,"")</f>
        <v/>
      </c>
      <c r="F51" s="267"/>
      <c r="G51" s="268"/>
      <c r="H51" s="269"/>
      <c r="I51" s="270"/>
      <c r="J51" s="433"/>
      <c r="K51" s="412"/>
      <c r="L51" s="412"/>
      <c r="M51" s="412"/>
      <c r="N51" s="74">
        <f t="shared" si="17"/>
        <v>0</v>
      </c>
      <c r="U51" s="440">
        <f t="shared" si="16"/>
        <v>45725</v>
      </c>
      <c r="V51" s="440">
        <f t="shared" ref="V51:AA60" si="18">U51+1</f>
        <v>45726</v>
      </c>
      <c r="W51" s="440">
        <f t="shared" si="18"/>
        <v>45727</v>
      </c>
      <c r="X51" s="440">
        <f t="shared" si="18"/>
        <v>45728</v>
      </c>
      <c r="Y51" s="440">
        <f t="shared" si="18"/>
        <v>45729</v>
      </c>
      <c r="Z51" s="440">
        <f t="shared" si="18"/>
        <v>45730</v>
      </c>
      <c r="AA51" s="440">
        <f t="shared" si="18"/>
        <v>45731</v>
      </c>
    </row>
    <row r="52" spans="1:27" ht="13.5" thickBot="1">
      <c r="A52" s="342"/>
      <c r="B52" s="343" t="s">
        <v>43</v>
      </c>
      <c r="C52" s="344">
        <f>Tarife!C13</f>
        <v>22.8</v>
      </c>
      <c r="D52" s="345" t="str">
        <f>"x "&amp;Q37</f>
        <v>x 0</v>
      </c>
      <c r="E52" s="266" t="str">
        <f>IF(R16=4,C52*Q37,"")</f>
        <v/>
      </c>
      <c r="F52" s="271"/>
      <c r="G52" s="272"/>
      <c r="H52" s="273"/>
      <c r="I52" s="274"/>
      <c r="J52" s="433"/>
      <c r="K52" s="412"/>
      <c r="L52" s="412"/>
      <c r="M52" s="412"/>
      <c r="N52" s="74">
        <f t="shared" si="17"/>
        <v>0</v>
      </c>
      <c r="U52" s="440">
        <f t="shared" si="16"/>
        <v>45732</v>
      </c>
      <c r="V52" s="440">
        <f t="shared" si="18"/>
        <v>45733</v>
      </c>
      <c r="W52" s="440">
        <f t="shared" si="18"/>
        <v>45734</v>
      </c>
      <c r="X52" s="440">
        <f t="shared" si="18"/>
        <v>45735</v>
      </c>
      <c r="Y52" s="440">
        <f t="shared" si="18"/>
        <v>45736</v>
      </c>
      <c r="Z52" s="440">
        <f t="shared" si="18"/>
        <v>45737</v>
      </c>
      <c r="AA52" s="440">
        <f t="shared" si="18"/>
        <v>45738</v>
      </c>
    </row>
    <row r="53" spans="1:27" ht="13.5" hidden="1" thickBot="1">
      <c r="A53" s="342"/>
      <c r="B53" s="275"/>
      <c r="C53" s="78"/>
      <c r="D53" s="238"/>
      <c r="E53" s="78"/>
      <c r="F53" s="257"/>
      <c r="G53" s="276"/>
      <c r="H53" s="276"/>
      <c r="I53" s="339"/>
      <c r="J53" s="433"/>
      <c r="K53" s="438"/>
      <c r="L53" s="412"/>
      <c r="M53" s="412"/>
      <c r="N53" s="74">
        <f t="shared" si="17"/>
        <v>0</v>
      </c>
      <c r="U53" s="440">
        <f t="shared" si="16"/>
        <v>45739</v>
      </c>
      <c r="V53" s="440">
        <f t="shared" si="18"/>
        <v>45740</v>
      </c>
      <c r="W53" s="440">
        <f t="shared" si="18"/>
        <v>45741</v>
      </c>
      <c r="X53" s="440">
        <f t="shared" si="18"/>
        <v>45742</v>
      </c>
      <c r="Y53" s="440">
        <f t="shared" si="18"/>
        <v>45743</v>
      </c>
      <c r="Z53" s="440">
        <f t="shared" si="18"/>
        <v>45744</v>
      </c>
      <c r="AA53" s="440">
        <f t="shared" si="18"/>
        <v>45745</v>
      </c>
    </row>
    <row r="54" spans="1:27">
      <c r="A54" s="342"/>
      <c r="B54" s="275"/>
      <c r="C54" s="78"/>
      <c r="D54" s="238"/>
      <c r="E54" s="78"/>
      <c r="F54" s="257"/>
      <c r="G54" s="277" t="s">
        <v>128</v>
      </c>
      <c r="H54" s="240" t="s">
        <v>130</v>
      </c>
      <c r="I54" s="241" t="s">
        <v>129</v>
      </c>
      <c r="J54" s="433"/>
      <c r="K54" s="438">
        <f>IF(AND(R26=32,SUM(P37:Q37)&gt;0),Tarife!N65*P37,0)</f>
        <v>0</v>
      </c>
      <c r="L54" s="412"/>
      <c r="M54" s="412"/>
      <c r="N54" s="74">
        <f t="shared" si="17"/>
        <v>0</v>
      </c>
      <c r="U54" s="440">
        <f t="shared" si="16"/>
        <v>45746</v>
      </c>
      <c r="V54" s="440">
        <f t="shared" si="18"/>
        <v>45747</v>
      </c>
      <c r="W54" s="440">
        <f t="shared" si="18"/>
        <v>45748</v>
      </c>
      <c r="X54" s="440">
        <f t="shared" si="18"/>
        <v>45749</v>
      </c>
      <c r="Y54" s="440">
        <f t="shared" si="18"/>
        <v>45750</v>
      </c>
      <c r="Z54" s="440">
        <f t="shared" si="18"/>
        <v>45751</v>
      </c>
      <c r="AA54" s="440">
        <f t="shared" si="18"/>
        <v>45752</v>
      </c>
    </row>
    <row r="55" spans="1:27" hidden="1">
      <c r="A55" s="342"/>
      <c r="B55" s="275"/>
      <c r="C55" s="78"/>
      <c r="D55" s="238"/>
      <c r="E55" s="78"/>
      <c r="F55" s="257"/>
      <c r="G55" s="257"/>
      <c r="H55" s="257"/>
      <c r="I55" s="346"/>
      <c r="J55" s="433"/>
      <c r="K55" s="412"/>
      <c r="L55" s="412"/>
      <c r="M55" s="412"/>
      <c r="N55" s="74">
        <f t="shared" si="17"/>
        <v>0</v>
      </c>
      <c r="U55" s="440">
        <f t="shared" si="16"/>
        <v>45753</v>
      </c>
      <c r="V55" s="440">
        <f t="shared" si="18"/>
        <v>45754</v>
      </c>
      <c r="W55" s="440">
        <f t="shared" si="18"/>
        <v>45755</v>
      </c>
      <c r="X55" s="440">
        <f t="shared" si="18"/>
        <v>45756</v>
      </c>
      <c r="Y55" s="440">
        <f t="shared" si="18"/>
        <v>45757</v>
      </c>
      <c r="Z55" s="440">
        <f t="shared" si="18"/>
        <v>45758</v>
      </c>
      <c r="AA55" s="440">
        <f t="shared" si="18"/>
        <v>45759</v>
      </c>
    </row>
    <row r="56" spans="1:27" ht="13.5" thickBot="1">
      <c r="A56" s="347"/>
      <c r="B56" s="278"/>
      <c r="C56" s="78"/>
      <c r="D56" s="78"/>
      <c r="E56" s="78"/>
      <c r="F56" s="279"/>
      <c r="G56" s="256"/>
      <c r="H56" s="256"/>
      <c r="I56" s="348"/>
      <c r="J56" s="433"/>
      <c r="N56" s="74">
        <f>SUM(N48:N55)</f>
        <v>0</v>
      </c>
      <c r="U56" s="440">
        <f t="shared" si="16"/>
        <v>45760</v>
      </c>
      <c r="V56" s="440">
        <f t="shared" si="18"/>
        <v>45761</v>
      </c>
      <c r="W56" s="440">
        <f t="shared" si="18"/>
        <v>45762</v>
      </c>
      <c r="X56" s="440">
        <f t="shared" si="18"/>
        <v>45763</v>
      </c>
      <c r="Y56" s="440">
        <f t="shared" si="18"/>
        <v>45764</v>
      </c>
      <c r="Z56" s="440">
        <f t="shared" si="18"/>
        <v>45765</v>
      </c>
      <c r="AA56" s="440">
        <f t="shared" si="18"/>
        <v>45766</v>
      </c>
    </row>
    <row r="57" spans="1:27">
      <c r="A57" s="340" t="s">
        <v>44</v>
      </c>
      <c r="B57" s="280"/>
      <c r="C57" s="280"/>
      <c r="D57" s="280"/>
      <c r="E57" s="280"/>
      <c r="F57" s="258">
        <f>IF(R16=3,O37*Tarife!K65,0)</f>
        <v>0</v>
      </c>
      <c r="G57" s="259"/>
      <c r="H57" s="260"/>
      <c r="I57" s="261"/>
      <c r="J57" s="433"/>
      <c r="U57" s="440">
        <f t="shared" si="16"/>
        <v>45767</v>
      </c>
      <c r="V57" s="440">
        <f t="shared" si="18"/>
        <v>45768</v>
      </c>
      <c r="W57" s="440">
        <f t="shared" si="18"/>
        <v>45769</v>
      </c>
      <c r="X57" s="440">
        <f t="shared" si="18"/>
        <v>45770</v>
      </c>
      <c r="Y57" s="440">
        <f t="shared" si="18"/>
        <v>45771</v>
      </c>
      <c r="Z57" s="440">
        <f t="shared" si="18"/>
        <v>45772</v>
      </c>
      <c r="AA57" s="440">
        <f t="shared" si="18"/>
        <v>45773</v>
      </c>
    </row>
    <row r="58" spans="1:27">
      <c r="A58" s="341" t="s">
        <v>127</v>
      </c>
      <c r="B58" s="263"/>
      <c r="C58" s="263"/>
      <c r="D58" s="263"/>
      <c r="E58" s="263"/>
      <c r="F58" s="265">
        <f>IF(AND(F34&gt;=1,R16=3),(Formular!L34*Tarife!D21)+(Formular!M34*Tarife!D23)+(Tarife!D23*F34),IF(F34=0,K54,0))</f>
        <v>0</v>
      </c>
      <c r="G58" s="249"/>
      <c r="H58" s="250"/>
      <c r="I58" s="251"/>
      <c r="J58" s="433"/>
      <c r="K58" s="412"/>
      <c r="L58" s="412"/>
      <c r="M58" s="412"/>
      <c r="U58" s="440">
        <f t="shared" si="16"/>
        <v>45774</v>
      </c>
      <c r="V58" s="440">
        <f t="shared" si="18"/>
        <v>45775</v>
      </c>
      <c r="W58" s="440">
        <f t="shared" si="18"/>
        <v>45776</v>
      </c>
      <c r="X58" s="440">
        <f t="shared" si="18"/>
        <v>45777</v>
      </c>
      <c r="Y58" s="440">
        <f t="shared" si="18"/>
        <v>45778</v>
      </c>
      <c r="Z58" s="440">
        <f t="shared" si="18"/>
        <v>45779</v>
      </c>
      <c r="AA58" s="440">
        <f t="shared" si="18"/>
        <v>45780</v>
      </c>
    </row>
    <row r="59" spans="1:27">
      <c r="A59" s="341" t="s">
        <v>28</v>
      </c>
      <c r="B59" s="263"/>
      <c r="C59" s="263"/>
      <c r="D59" s="263"/>
      <c r="E59" s="263"/>
      <c r="F59" s="265">
        <f>IF(R16=5,Tarife!K72*Formular!O37+Tarife!M72*Formular!P37+Formular!Q37*Tarife!O72,0)</f>
        <v>0</v>
      </c>
      <c r="G59" s="249"/>
      <c r="H59" s="250"/>
      <c r="I59" s="251"/>
      <c r="J59" s="433"/>
      <c r="K59" s="438">
        <f>IF(R26=73,O42*Tarife!F19,IF(R26=74,O42*Tarife!F19,IF(R26=72,(Formular!O37*Tarife!F21)+(Formular!P37*Tarife!F23),0)))</f>
        <v>0</v>
      </c>
      <c r="L59" s="412"/>
      <c r="M59" s="412"/>
      <c r="U59" s="440">
        <f t="shared" si="16"/>
        <v>45781</v>
      </c>
      <c r="V59" s="440">
        <f t="shared" si="18"/>
        <v>45782</v>
      </c>
      <c r="W59" s="440">
        <f t="shared" si="18"/>
        <v>45783</v>
      </c>
      <c r="X59" s="440">
        <f t="shared" si="18"/>
        <v>45784</v>
      </c>
      <c r="Y59" s="440">
        <f t="shared" si="18"/>
        <v>45785</v>
      </c>
      <c r="Z59" s="440">
        <f t="shared" si="18"/>
        <v>45786</v>
      </c>
      <c r="AA59" s="440">
        <f t="shared" si="18"/>
        <v>45787</v>
      </c>
    </row>
    <row r="60" spans="1:27">
      <c r="A60" s="341" t="s">
        <v>31</v>
      </c>
      <c r="B60" s="263"/>
      <c r="C60" s="263"/>
      <c r="D60" s="263"/>
      <c r="E60" s="263"/>
      <c r="F60" s="265">
        <f>IF(R26=83,O42*Tarife!H86,IF(R26=84,O42*Tarife!H87,IF(R26=82,(Formular!O37*Tarife!K85)+(Formular!P37*Tarife!M85)+(Q37*Tarife!O85),0)))</f>
        <v>0</v>
      </c>
      <c r="G60" s="249"/>
      <c r="H60" s="250"/>
      <c r="I60" s="251"/>
      <c r="J60" s="433"/>
      <c r="K60" s="412"/>
      <c r="L60" s="412"/>
      <c r="M60" s="412"/>
      <c r="U60" s="440">
        <f t="shared" si="16"/>
        <v>45788</v>
      </c>
      <c r="V60" s="440">
        <f t="shared" si="18"/>
        <v>45789</v>
      </c>
      <c r="W60" s="440">
        <f t="shared" si="18"/>
        <v>45790</v>
      </c>
      <c r="X60" s="440">
        <f t="shared" si="18"/>
        <v>45791</v>
      </c>
      <c r="Y60" s="440">
        <f t="shared" si="18"/>
        <v>45792</v>
      </c>
      <c r="Z60" s="440">
        <f t="shared" si="18"/>
        <v>45793</v>
      </c>
      <c r="AA60" s="440">
        <f t="shared" si="18"/>
        <v>45794</v>
      </c>
    </row>
    <row r="61" spans="1:27" ht="27.75" customHeight="1">
      <c r="A61" s="341" t="s">
        <v>32</v>
      </c>
      <c r="B61" s="263"/>
      <c r="C61" s="263"/>
      <c r="D61" s="263"/>
      <c r="E61" s="263"/>
      <c r="F61" s="413">
        <f>IF(R26=93,O42*Tarife!H90,IF(R26=94,O42*Tarife!H91,IF(R26=92,(Formular!O37*Tarife!K89)+(Formular!P37*Tarife!M89)+(Q37*Tarife!O89),0)))</f>
        <v>0</v>
      </c>
      <c r="G61" s="249"/>
      <c r="H61" s="250"/>
      <c r="I61" s="251"/>
      <c r="J61" s="433"/>
      <c r="K61" s="412"/>
      <c r="L61" s="412"/>
      <c r="M61" s="412"/>
      <c r="U61" s="440">
        <f t="shared" ref="U61:U62" si="19">AA60+1</f>
        <v>45795</v>
      </c>
      <c r="V61" s="440">
        <f t="shared" ref="V61:V62" si="20">U61+1</f>
        <v>45796</v>
      </c>
      <c r="W61" s="440">
        <f t="shared" ref="W61:W62" si="21">V61+1</f>
        <v>45797</v>
      </c>
      <c r="X61" s="440">
        <f t="shared" ref="X61:X62" si="22">W61+1</f>
        <v>45798</v>
      </c>
      <c r="Y61" s="440">
        <f t="shared" ref="Y61:Y62" si="23">X61+1</f>
        <v>45799</v>
      </c>
      <c r="Z61" s="440">
        <f t="shared" ref="Z61:Z62" si="24">Y61+1</f>
        <v>45800</v>
      </c>
      <c r="AA61" s="440">
        <f t="shared" ref="AA61:AA62" si="25">Z61+1</f>
        <v>45801</v>
      </c>
    </row>
    <row r="62" spans="1:27" ht="27.75" customHeight="1">
      <c r="A62" s="341" t="s">
        <v>29</v>
      </c>
      <c r="B62" s="263"/>
      <c r="C62" s="263"/>
      <c r="D62" s="263"/>
      <c r="E62" s="263"/>
      <c r="F62" s="265">
        <f>IF(R26=63,O42*Tarife!E19,IF(R26=64,O42*Tarife!E19,IF(R26=62,(Formular!O37*Tarife!E21)+(Formular!P37*Tarife!E23),0)))</f>
        <v>0</v>
      </c>
      <c r="G62" s="249"/>
      <c r="H62" s="250"/>
      <c r="I62" s="251"/>
      <c r="J62" s="433"/>
      <c r="K62" s="412"/>
      <c r="L62" s="412"/>
      <c r="M62" s="412"/>
      <c r="U62" s="440">
        <f t="shared" si="19"/>
        <v>45802</v>
      </c>
      <c r="V62" s="440">
        <f t="shared" si="20"/>
        <v>45803</v>
      </c>
      <c r="W62" s="440">
        <f t="shared" si="21"/>
        <v>45804</v>
      </c>
      <c r="X62" s="440">
        <f t="shared" si="22"/>
        <v>45805</v>
      </c>
      <c r="Y62" s="440">
        <f t="shared" si="23"/>
        <v>45806</v>
      </c>
      <c r="Z62" s="440">
        <f t="shared" si="24"/>
        <v>45807</v>
      </c>
      <c r="AA62" s="440">
        <f t="shared" si="25"/>
        <v>45808</v>
      </c>
    </row>
    <row r="63" spans="1:27" ht="22.5" customHeight="1" thickBot="1">
      <c r="A63" s="349" t="s">
        <v>30</v>
      </c>
      <c r="B63" s="279"/>
      <c r="C63" s="279"/>
      <c r="D63" s="279"/>
      <c r="E63" s="279"/>
      <c r="F63" s="265">
        <f>IF(R26=73,O42*Tarife!F19,IF(R26=74,O42*Tarife!F19,IF(R26=72,(Formular!O37*Tarife!F21)+(Formular!P37*Tarife!F23),0)))</f>
        <v>0</v>
      </c>
      <c r="G63" s="252"/>
      <c r="H63" s="253"/>
      <c r="I63" s="254"/>
      <c r="J63" s="433"/>
      <c r="K63" s="412">
        <f>ROUND(H26,0)</f>
        <v>0</v>
      </c>
      <c r="L63" s="412">
        <v>0.5</v>
      </c>
      <c r="M63" s="412">
        <f>K63*L63</f>
        <v>0</v>
      </c>
      <c r="U63" s="440">
        <f t="shared" ref="U63:U67" si="26">AA62+1</f>
        <v>45809</v>
      </c>
      <c r="V63" s="440">
        <f t="shared" ref="V63:V67" si="27">U63+1</f>
        <v>45810</v>
      </c>
      <c r="W63" s="440">
        <f t="shared" ref="W63:W67" si="28">V63+1</f>
        <v>45811</v>
      </c>
      <c r="X63" s="440">
        <f t="shared" ref="X63:X67" si="29">W63+1</f>
        <v>45812</v>
      </c>
      <c r="Y63" s="440">
        <f t="shared" ref="Y63:Y66" si="30">X63+1</f>
        <v>45813</v>
      </c>
      <c r="Z63" s="440">
        <f t="shared" ref="Z63:Z66" si="31">Y63+1</f>
        <v>45814</v>
      </c>
      <c r="AA63" s="440">
        <f t="shared" ref="AA63:AA67" si="32">Z63+1</f>
        <v>45815</v>
      </c>
    </row>
    <row r="64" spans="1:27" ht="22.5" customHeight="1" thickBot="1">
      <c r="A64" s="350"/>
      <c r="B64" s="351"/>
      <c r="C64" s="351"/>
      <c r="D64" s="351"/>
      <c r="E64" s="351"/>
      <c r="F64" s="352"/>
      <c r="G64" s="338"/>
      <c r="H64" s="338"/>
      <c r="I64" s="353"/>
      <c r="J64" s="433"/>
      <c r="K64" s="412">
        <f t="shared" ref="K64:K70" si="33">ROUND(H27,0)</f>
        <v>0</v>
      </c>
      <c r="L64" s="412">
        <v>0.5</v>
      </c>
      <c r="M64" s="412">
        <f>K64*L64</f>
        <v>0</v>
      </c>
      <c r="U64" s="440">
        <f t="shared" si="26"/>
        <v>45816</v>
      </c>
      <c r="V64" s="440">
        <f t="shared" si="27"/>
        <v>45817</v>
      </c>
      <c r="W64" s="440">
        <f t="shared" si="28"/>
        <v>45818</v>
      </c>
      <c r="X64" s="440">
        <f t="shared" si="29"/>
        <v>45819</v>
      </c>
      <c r="Y64" s="440">
        <f t="shared" si="30"/>
        <v>45820</v>
      </c>
      <c r="Z64" s="440">
        <f t="shared" si="31"/>
        <v>45821</v>
      </c>
      <c r="AA64" s="440">
        <f t="shared" si="32"/>
        <v>45822</v>
      </c>
    </row>
    <row r="65" spans="1:27" ht="30" customHeight="1" thickBot="1">
      <c r="A65" s="521" t="s">
        <v>7086</v>
      </c>
      <c r="B65" s="522"/>
      <c r="C65" s="522"/>
      <c r="D65" s="522"/>
      <c r="E65" s="523"/>
      <c r="F65" s="355"/>
      <c r="G65" s="256"/>
      <c r="H65" s="256"/>
      <c r="I65" s="348"/>
      <c r="J65" s="433"/>
      <c r="K65" s="412">
        <f t="shared" si="33"/>
        <v>0</v>
      </c>
      <c r="L65" s="412">
        <v>0.5</v>
      </c>
      <c r="M65" s="412">
        <f>K65*L65</f>
        <v>0</v>
      </c>
      <c r="U65" s="440">
        <f t="shared" si="26"/>
        <v>45823</v>
      </c>
      <c r="V65" s="440">
        <f t="shared" si="27"/>
        <v>45824</v>
      </c>
      <c r="W65" s="440">
        <f t="shared" si="28"/>
        <v>45825</v>
      </c>
      <c r="X65" s="440">
        <f t="shared" si="29"/>
        <v>45826</v>
      </c>
      <c r="Y65" s="440">
        <f t="shared" si="30"/>
        <v>45827</v>
      </c>
      <c r="Z65" s="440">
        <f t="shared" si="31"/>
        <v>45828</v>
      </c>
      <c r="AA65" s="440">
        <f t="shared" si="32"/>
        <v>45829</v>
      </c>
    </row>
    <row r="66" spans="1:27" ht="21.75" customHeight="1">
      <c r="A66" s="499"/>
      <c r="B66" s="500"/>
      <c r="C66" s="500"/>
      <c r="D66" s="500"/>
      <c r="E66" s="500"/>
      <c r="F66" s="500"/>
      <c r="G66" s="500"/>
      <c r="H66" s="500"/>
      <c r="I66" s="501"/>
      <c r="J66" s="433"/>
      <c r="K66" s="412">
        <f t="shared" si="33"/>
        <v>0</v>
      </c>
      <c r="L66" s="412">
        <v>0.5</v>
      </c>
      <c r="M66" s="412">
        <f t="shared" ref="M66" si="34">K66*L66</f>
        <v>0</v>
      </c>
      <c r="U66" s="440">
        <f t="shared" si="26"/>
        <v>45830</v>
      </c>
      <c r="V66" s="440">
        <f t="shared" si="27"/>
        <v>45831</v>
      </c>
      <c r="W66" s="440">
        <f t="shared" si="28"/>
        <v>45832</v>
      </c>
      <c r="X66" s="440">
        <f t="shared" si="29"/>
        <v>45833</v>
      </c>
      <c r="Y66" s="440">
        <f t="shared" si="30"/>
        <v>45834</v>
      </c>
      <c r="Z66" s="440">
        <f t="shared" si="31"/>
        <v>45835</v>
      </c>
      <c r="AA66" s="440">
        <f t="shared" si="32"/>
        <v>45836</v>
      </c>
    </row>
    <row r="67" spans="1:27" s="75" customFormat="1" ht="16.5" thickBot="1">
      <c r="A67" s="499"/>
      <c r="B67" s="502"/>
      <c r="C67" s="502"/>
      <c r="D67" s="502"/>
      <c r="E67" s="502"/>
      <c r="F67" s="500"/>
      <c r="G67" s="502"/>
      <c r="H67" s="502"/>
      <c r="I67" s="503"/>
      <c r="J67" s="281"/>
      <c r="K67" s="412">
        <f t="shared" si="33"/>
        <v>0</v>
      </c>
      <c r="L67" s="412">
        <v>0.5</v>
      </c>
      <c r="M67" s="412">
        <f>K67*L67</f>
        <v>0</v>
      </c>
      <c r="U67" s="440">
        <f t="shared" si="26"/>
        <v>45837</v>
      </c>
      <c r="V67" s="440">
        <f t="shared" si="27"/>
        <v>45838</v>
      </c>
      <c r="W67" s="446">
        <f t="shared" si="28"/>
        <v>45839</v>
      </c>
      <c r="X67" s="446">
        <f t="shared" si="29"/>
        <v>45840</v>
      </c>
      <c r="Y67" s="446">
        <f>X67+1</f>
        <v>45841</v>
      </c>
      <c r="Z67" s="446">
        <f>Y67+1</f>
        <v>45842</v>
      </c>
      <c r="AA67" s="446">
        <f t="shared" si="32"/>
        <v>45843</v>
      </c>
    </row>
    <row r="68" spans="1:27" ht="48" thickBot="1">
      <c r="A68" s="372" t="s">
        <v>7065</v>
      </c>
      <c r="B68" s="487" t="s">
        <v>7066</v>
      </c>
      <c r="C68" s="487"/>
      <c r="D68" s="487"/>
      <c r="E68" s="487"/>
      <c r="F68" s="356"/>
      <c r="G68" s="282"/>
      <c r="H68" s="283"/>
      <c r="I68" s="373"/>
      <c r="J68"/>
      <c r="K68" s="412">
        <f t="shared" si="33"/>
        <v>0</v>
      </c>
      <c r="L68" s="412">
        <v>0.5</v>
      </c>
      <c r="M68" s="412">
        <f>K68*L68</f>
        <v>0</v>
      </c>
      <c r="U68" s="446">
        <f t="shared" ref="U68:U76" si="35">AA67+1</f>
        <v>45844</v>
      </c>
      <c r="V68" s="446">
        <f t="shared" ref="V68:V76" si="36">U68+1</f>
        <v>45845</v>
      </c>
      <c r="W68" s="446">
        <f t="shared" ref="W68:W76" si="37">V68+1</f>
        <v>45846</v>
      </c>
      <c r="X68" s="446">
        <f t="shared" ref="X68:X76" si="38">W68+1</f>
        <v>45847</v>
      </c>
      <c r="Y68" s="446">
        <f t="shared" ref="Y68:Z68" si="39">X68+1</f>
        <v>45848</v>
      </c>
      <c r="Z68" s="446">
        <f t="shared" si="39"/>
        <v>45849</v>
      </c>
      <c r="AA68" s="446">
        <f t="shared" ref="AA68:AA76" si="40">Z68+1</f>
        <v>45850</v>
      </c>
    </row>
    <row r="69" spans="1:27" s="76" customFormat="1" ht="13.5" thickBot="1">
      <c r="A69" s="374" t="s">
        <v>7200</v>
      </c>
      <c r="B69" s="284"/>
      <c r="C69" s="284"/>
      <c r="D69" s="284"/>
      <c r="E69" s="284"/>
      <c r="F69" s="285"/>
      <c r="G69" s="282"/>
      <c r="H69" s="283"/>
      <c r="I69" s="373"/>
      <c r="J69"/>
      <c r="K69" s="412">
        <f t="shared" si="33"/>
        <v>0</v>
      </c>
      <c r="L69" s="412">
        <v>0.5</v>
      </c>
      <c r="M69" s="412">
        <f>K69*L69</f>
        <v>0</v>
      </c>
      <c r="N69" s="61"/>
      <c r="U69" s="446">
        <f t="shared" si="35"/>
        <v>45851</v>
      </c>
      <c r="V69" s="446">
        <f t="shared" si="36"/>
        <v>45852</v>
      </c>
      <c r="W69" s="446">
        <f t="shared" si="37"/>
        <v>45853</v>
      </c>
      <c r="X69" s="446">
        <f t="shared" si="38"/>
        <v>45854</v>
      </c>
      <c r="Y69" s="446">
        <f t="shared" ref="Y69:Z69" si="41">X69+1</f>
        <v>45855</v>
      </c>
      <c r="Z69" s="446">
        <f t="shared" si="41"/>
        <v>45856</v>
      </c>
      <c r="AA69" s="446">
        <f t="shared" si="40"/>
        <v>45857</v>
      </c>
    </row>
    <row r="70" spans="1:27" ht="16.5" thickBot="1">
      <c r="A70" s="505" t="s">
        <v>537</v>
      </c>
      <c r="B70" s="506"/>
      <c r="C70" s="506"/>
      <c r="D70" s="506"/>
      <c r="E70" s="506"/>
      <c r="F70" s="507"/>
      <c r="G70" s="375">
        <f>SUM(F40+F41+F42+F43+F44+F45+F46+F48+F49+F50+F51+F57+F58+F59+F60+F61+F62+F63+F65+F68+F69)</f>
        <v>0</v>
      </c>
      <c r="H70" s="376"/>
      <c r="I70" s="377"/>
      <c r="J70"/>
      <c r="K70" s="412">
        <f t="shared" si="33"/>
        <v>0</v>
      </c>
      <c r="L70" s="412">
        <v>0.5</v>
      </c>
      <c r="M70" s="412">
        <f>K70*L70</f>
        <v>0</v>
      </c>
      <c r="U70" s="446">
        <f t="shared" si="35"/>
        <v>45858</v>
      </c>
      <c r="V70" s="446">
        <f t="shared" si="36"/>
        <v>45859</v>
      </c>
      <c r="W70" s="446">
        <f t="shared" si="37"/>
        <v>45860</v>
      </c>
      <c r="X70" s="446">
        <f t="shared" si="38"/>
        <v>45861</v>
      </c>
      <c r="Y70" s="446">
        <f t="shared" ref="Y70:Z70" si="42">X70+1</f>
        <v>45862</v>
      </c>
      <c r="Z70" s="446">
        <f t="shared" si="42"/>
        <v>45863</v>
      </c>
      <c r="AA70" s="446">
        <f t="shared" si="40"/>
        <v>45864</v>
      </c>
    </row>
    <row r="71" spans="1:27">
      <c r="A71" s="78"/>
      <c r="B71" s="78"/>
      <c r="C71" s="78"/>
      <c r="D71" s="78"/>
      <c r="E71" s="78"/>
      <c r="F71" s="78"/>
      <c r="G71" s="78"/>
      <c r="H71" s="78"/>
      <c r="I71" s="78"/>
      <c r="J71" s="15"/>
      <c r="K71" s="412">
        <f>SUM(K63:K70)</f>
        <v>0</v>
      </c>
      <c r="L71" s="412">
        <f>SUM(L63:L70)</f>
        <v>4</v>
      </c>
      <c r="M71" s="412">
        <f>SUM(M63:M70)</f>
        <v>0</v>
      </c>
      <c r="N71" s="76"/>
      <c r="U71" s="446">
        <f t="shared" si="35"/>
        <v>45865</v>
      </c>
      <c r="V71" s="446">
        <f t="shared" si="36"/>
        <v>45866</v>
      </c>
      <c r="W71" s="446">
        <f t="shared" si="37"/>
        <v>45867</v>
      </c>
      <c r="X71" s="446">
        <f t="shared" si="38"/>
        <v>45868</v>
      </c>
      <c r="Y71" s="446">
        <f t="shared" ref="Y71:Z71" si="43">X71+1</f>
        <v>45869</v>
      </c>
      <c r="Z71" s="446">
        <f t="shared" si="43"/>
        <v>45870</v>
      </c>
      <c r="AA71" s="446">
        <f t="shared" si="40"/>
        <v>45871</v>
      </c>
    </row>
    <row r="72" spans="1:27" ht="8.25" customHeight="1">
      <c r="A72" s="286"/>
      <c r="B72" s="78"/>
      <c r="C72" s="78"/>
      <c r="D72" s="78"/>
      <c r="E72" s="78"/>
      <c r="F72" s="81"/>
      <c r="G72" s="81"/>
      <c r="H72" s="78"/>
      <c r="I72" s="78"/>
      <c r="J72"/>
      <c r="U72" s="446">
        <f t="shared" si="35"/>
        <v>45872</v>
      </c>
      <c r="V72" s="446">
        <f t="shared" si="36"/>
        <v>45873</v>
      </c>
      <c r="W72" s="446">
        <f t="shared" si="37"/>
        <v>45874</v>
      </c>
      <c r="X72" s="446">
        <f t="shared" si="38"/>
        <v>45875</v>
      </c>
      <c r="Y72" s="446">
        <f t="shared" ref="Y72:Z72" si="44">X72+1</f>
        <v>45876</v>
      </c>
      <c r="Z72" s="446">
        <f t="shared" si="44"/>
        <v>45877</v>
      </c>
      <c r="AA72" s="446">
        <f t="shared" si="40"/>
        <v>45878</v>
      </c>
    </row>
    <row r="73" spans="1:27" ht="16.5" thickBot="1">
      <c r="A73" s="237" t="s">
        <v>1381</v>
      </c>
      <c r="B73" s="78"/>
      <c r="C73" s="78"/>
      <c r="D73" s="78"/>
      <c r="E73" s="78"/>
      <c r="F73" s="78"/>
      <c r="H73" s="78"/>
      <c r="I73" s="81" t="s">
        <v>764</v>
      </c>
      <c r="J73"/>
      <c r="U73" s="446">
        <f t="shared" si="35"/>
        <v>45879</v>
      </c>
      <c r="V73" s="446">
        <f t="shared" si="36"/>
        <v>45880</v>
      </c>
      <c r="W73" s="446">
        <f t="shared" si="37"/>
        <v>45881</v>
      </c>
      <c r="X73" s="446">
        <f t="shared" si="38"/>
        <v>45882</v>
      </c>
      <c r="Y73" s="446">
        <f t="shared" ref="Y73:Z73" si="45">X73+1</f>
        <v>45883</v>
      </c>
      <c r="Z73" s="446">
        <f t="shared" si="45"/>
        <v>45884</v>
      </c>
      <c r="AA73" s="446">
        <f t="shared" si="40"/>
        <v>45885</v>
      </c>
    </row>
    <row r="74" spans="1:27" ht="13.5" thickBot="1">
      <c r="A74" s="508" t="s">
        <v>899</v>
      </c>
      <c r="B74" s="509"/>
      <c r="C74" s="485" t="s">
        <v>6570</v>
      </c>
      <c r="D74" s="486"/>
      <c r="E74" s="491" t="s">
        <v>763</v>
      </c>
      <c r="F74" s="512"/>
      <c r="G74" s="491" t="s">
        <v>131</v>
      </c>
      <c r="H74" s="492"/>
      <c r="I74" s="493"/>
      <c r="J74"/>
      <c r="U74" s="446">
        <f t="shared" si="35"/>
        <v>45886</v>
      </c>
      <c r="V74" s="446">
        <f t="shared" si="36"/>
        <v>45887</v>
      </c>
      <c r="W74" s="446">
        <f t="shared" si="37"/>
        <v>45888</v>
      </c>
      <c r="X74" s="446">
        <f t="shared" si="38"/>
        <v>45889</v>
      </c>
      <c r="Y74" s="446">
        <f t="shared" ref="Y74:Z74" si="46">X74+1</f>
        <v>45890</v>
      </c>
      <c r="Z74" s="446">
        <f t="shared" si="46"/>
        <v>45891</v>
      </c>
      <c r="AA74" s="446">
        <f t="shared" si="40"/>
        <v>45892</v>
      </c>
    </row>
    <row r="75" spans="1:27">
      <c r="A75" s="488"/>
      <c r="B75" s="489"/>
      <c r="C75" s="490"/>
      <c r="D75" s="366"/>
      <c r="E75" s="494"/>
      <c r="F75" s="495"/>
      <c r="G75" s="513"/>
      <c r="H75" s="513"/>
      <c r="I75" s="287"/>
      <c r="J75"/>
      <c r="U75" s="446">
        <f t="shared" si="35"/>
        <v>45893</v>
      </c>
      <c r="V75" s="446">
        <f t="shared" si="36"/>
        <v>45894</v>
      </c>
      <c r="W75" s="446">
        <f t="shared" si="37"/>
        <v>45895</v>
      </c>
      <c r="X75" s="446">
        <f t="shared" si="38"/>
        <v>45896</v>
      </c>
      <c r="Y75" s="446">
        <f t="shared" ref="Y75:Z75" si="47">X75+1</f>
        <v>45897</v>
      </c>
      <c r="Z75" s="446">
        <f t="shared" si="47"/>
        <v>45898</v>
      </c>
      <c r="AA75" s="446">
        <f t="shared" si="40"/>
        <v>45899</v>
      </c>
    </row>
    <row r="76" spans="1:27">
      <c r="A76" s="482"/>
      <c r="B76" s="483"/>
      <c r="C76" s="484"/>
      <c r="D76" s="367"/>
      <c r="E76" s="510"/>
      <c r="F76" s="511"/>
      <c r="G76" s="504"/>
      <c r="H76" s="504"/>
      <c r="I76" s="288"/>
      <c r="J76"/>
      <c r="U76" s="446">
        <f t="shared" si="35"/>
        <v>45900</v>
      </c>
      <c r="V76" s="464">
        <f t="shared" si="36"/>
        <v>45901</v>
      </c>
      <c r="W76" s="464">
        <f t="shared" si="37"/>
        <v>45902</v>
      </c>
      <c r="X76" s="464">
        <f t="shared" si="38"/>
        <v>45903</v>
      </c>
      <c r="Y76" s="464">
        <f t="shared" ref="Y76:Z76" si="48">X76+1</f>
        <v>45904</v>
      </c>
      <c r="Z76" s="464">
        <f t="shared" si="48"/>
        <v>45905</v>
      </c>
      <c r="AA76" s="464">
        <f t="shared" si="40"/>
        <v>45906</v>
      </c>
    </row>
    <row r="77" spans="1:27">
      <c r="A77" s="482"/>
      <c r="B77" s="483"/>
      <c r="C77" s="484"/>
      <c r="D77" s="367"/>
      <c r="E77" s="510"/>
      <c r="F77" s="511"/>
      <c r="G77" s="504"/>
      <c r="H77" s="504"/>
      <c r="I77" s="288"/>
      <c r="J77"/>
      <c r="U77" s="464">
        <f t="shared" ref="U77:U82" si="49">AA76+1</f>
        <v>45907</v>
      </c>
      <c r="V77" s="464">
        <f t="shared" ref="V77:V82" si="50">U77+1</f>
        <v>45908</v>
      </c>
      <c r="W77" s="464">
        <f t="shared" ref="W77:W82" si="51">V77+1</f>
        <v>45909</v>
      </c>
      <c r="X77" s="464">
        <f t="shared" ref="X77:X82" si="52">W77+1</f>
        <v>45910</v>
      </c>
      <c r="Y77" s="464">
        <f t="shared" ref="Y77:Y82" si="53">X77+1</f>
        <v>45911</v>
      </c>
      <c r="Z77" s="464">
        <f t="shared" ref="Z77:Z82" si="54">Y77+1</f>
        <v>45912</v>
      </c>
      <c r="AA77" s="464">
        <f t="shared" ref="AA77:AA82" si="55">Z77+1</f>
        <v>45913</v>
      </c>
    </row>
    <row r="78" spans="1:27">
      <c r="A78" s="482"/>
      <c r="B78" s="483"/>
      <c r="C78" s="484"/>
      <c r="D78" s="367"/>
      <c r="E78" s="510"/>
      <c r="F78" s="511"/>
      <c r="G78" s="504"/>
      <c r="H78" s="504"/>
      <c r="I78" s="288"/>
      <c r="J78"/>
      <c r="U78" s="464">
        <f t="shared" si="49"/>
        <v>45914</v>
      </c>
      <c r="V78" s="464">
        <f t="shared" si="50"/>
        <v>45915</v>
      </c>
      <c r="W78" s="464">
        <f t="shared" si="51"/>
        <v>45916</v>
      </c>
      <c r="X78" s="464">
        <f t="shared" si="52"/>
        <v>45917</v>
      </c>
      <c r="Y78" s="464">
        <f t="shared" si="53"/>
        <v>45918</v>
      </c>
      <c r="Z78" s="464">
        <f t="shared" si="54"/>
        <v>45919</v>
      </c>
      <c r="AA78" s="464">
        <f t="shared" si="55"/>
        <v>45920</v>
      </c>
    </row>
    <row r="79" spans="1:27">
      <c r="A79" s="469"/>
      <c r="B79" s="470"/>
      <c r="C79" s="470"/>
      <c r="D79" s="367"/>
      <c r="E79" s="567"/>
      <c r="F79" s="567"/>
      <c r="G79" s="577"/>
      <c r="H79" s="504"/>
      <c r="I79" s="578"/>
      <c r="J79"/>
      <c r="U79" s="464">
        <f t="shared" si="49"/>
        <v>45921</v>
      </c>
      <c r="V79" s="464">
        <f t="shared" si="50"/>
        <v>45922</v>
      </c>
      <c r="W79" s="464">
        <f t="shared" si="51"/>
        <v>45923</v>
      </c>
      <c r="X79" s="464">
        <f t="shared" si="52"/>
        <v>45924</v>
      </c>
      <c r="Y79" s="464">
        <f t="shared" si="53"/>
        <v>45925</v>
      </c>
      <c r="Z79" s="464">
        <f t="shared" si="54"/>
        <v>45926</v>
      </c>
      <c r="AA79" s="464">
        <f t="shared" si="55"/>
        <v>45927</v>
      </c>
    </row>
    <row r="80" spans="1:27">
      <c r="A80" s="469"/>
      <c r="B80" s="470"/>
      <c r="C80" s="470"/>
      <c r="D80" s="367"/>
      <c r="E80" s="567"/>
      <c r="F80" s="567"/>
      <c r="G80" s="577"/>
      <c r="H80" s="504"/>
      <c r="I80" s="578"/>
      <c r="J80"/>
      <c r="U80" s="464">
        <f t="shared" si="49"/>
        <v>45928</v>
      </c>
      <c r="V80" s="464">
        <f t="shared" si="50"/>
        <v>45929</v>
      </c>
      <c r="W80" s="464">
        <f t="shared" si="51"/>
        <v>45930</v>
      </c>
      <c r="X80" s="464">
        <f t="shared" si="52"/>
        <v>45931</v>
      </c>
      <c r="Y80" s="464">
        <f t="shared" si="53"/>
        <v>45932</v>
      </c>
      <c r="Z80" s="464">
        <f t="shared" si="54"/>
        <v>45933</v>
      </c>
      <c r="AA80" s="464">
        <f t="shared" si="55"/>
        <v>45934</v>
      </c>
    </row>
    <row r="81" spans="1:27">
      <c r="A81" s="469"/>
      <c r="B81" s="470"/>
      <c r="C81" s="470"/>
      <c r="D81" s="367"/>
      <c r="E81" s="567"/>
      <c r="F81" s="567"/>
      <c r="G81" s="565"/>
      <c r="H81" s="565"/>
      <c r="I81" s="566"/>
      <c r="J81"/>
      <c r="U81" s="464">
        <f t="shared" si="49"/>
        <v>45935</v>
      </c>
      <c r="V81" s="464">
        <f t="shared" si="50"/>
        <v>45936</v>
      </c>
      <c r="W81" s="464">
        <f t="shared" si="51"/>
        <v>45937</v>
      </c>
      <c r="X81" s="464">
        <f t="shared" si="52"/>
        <v>45938</v>
      </c>
      <c r="Y81" s="464">
        <f t="shared" si="53"/>
        <v>45939</v>
      </c>
      <c r="Z81" s="464">
        <f t="shared" si="54"/>
        <v>45940</v>
      </c>
      <c r="AA81" s="464">
        <f t="shared" si="55"/>
        <v>45941</v>
      </c>
    </row>
    <row r="82" spans="1:27">
      <c r="A82" s="469"/>
      <c r="B82" s="470"/>
      <c r="C82" s="470"/>
      <c r="D82" s="367"/>
      <c r="E82" s="567"/>
      <c r="F82" s="567"/>
      <c r="G82" s="565"/>
      <c r="H82" s="565"/>
      <c r="I82" s="566"/>
      <c r="J82"/>
      <c r="U82" s="464">
        <f t="shared" si="49"/>
        <v>45942</v>
      </c>
      <c r="V82" s="464">
        <f t="shared" si="50"/>
        <v>45943</v>
      </c>
      <c r="W82" s="464">
        <f t="shared" si="51"/>
        <v>45944</v>
      </c>
      <c r="X82" s="464">
        <f t="shared" si="52"/>
        <v>45945</v>
      </c>
      <c r="Y82" s="464">
        <f t="shared" si="53"/>
        <v>45946</v>
      </c>
      <c r="Z82" s="464">
        <f t="shared" si="54"/>
        <v>45947</v>
      </c>
      <c r="AA82" s="464">
        <f t="shared" si="55"/>
        <v>45948</v>
      </c>
    </row>
    <row r="83" spans="1:27" ht="13.5" thickBot="1">
      <c r="A83" s="568"/>
      <c r="B83" s="569"/>
      <c r="C83" s="569"/>
      <c r="D83" s="368"/>
      <c r="E83" s="561"/>
      <c r="F83" s="561"/>
      <c r="G83" s="579"/>
      <c r="H83" s="579"/>
      <c r="I83" s="580"/>
      <c r="J83"/>
      <c r="U83" s="464">
        <f t="shared" ref="U83:U108" si="56">AA82+1</f>
        <v>45949</v>
      </c>
      <c r="V83" s="464">
        <f t="shared" ref="V83:V108" si="57">U83+1</f>
        <v>45950</v>
      </c>
      <c r="W83" s="464">
        <f t="shared" ref="W83:W108" si="58">V83+1</f>
        <v>45951</v>
      </c>
      <c r="X83" s="464">
        <f t="shared" ref="X83:X108" si="59">W83+1</f>
        <v>45952</v>
      </c>
      <c r="Y83" s="464">
        <f t="shared" ref="Y83:Y108" si="60">X83+1</f>
        <v>45953</v>
      </c>
      <c r="Z83" s="464">
        <f t="shared" ref="Z83:Z108" si="61">Y83+1</f>
        <v>45954</v>
      </c>
      <c r="AA83" s="464">
        <f t="shared" ref="AA83:AA108" si="62">Z83+1</f>
        <v>45955</v>
      </c>
    </row>
    <row r="84" spans="1:27">
      <c r="A84" s="81"/>
      <c r="B84" s="514"/>
      <c r="C84" s="514"/>
      <c r="D84" s="514"/>
      <c r="E84" s="514"/>
      <c r="F84" s="78"/>
      <c r="G84" s="78"/>
      <c r="H84" s="78"/>
      <c r="I84" s="78"/>
      <c r="J84"/>
      <c r="U84" s="464">
        <f t="shared" si="56"/>
        <v>45956</v>
      </c>
      <c r="V84" s="464">
        <f t="shared" si="57"/>
        <v>45957</v>
      </c>
      <c r="W84" s="464">
        <f t="shared" si="58"/>
        <v>45958</v>
      </c>
      <c r="X84" s="464">
        <f t="shared" si="59"/>
        <v>45959</v>
      </c>
      <c r="Y84" s="464">
        <f t="shared" si="60"/>
        <v>45960</v>
      </c>
      <c r="Z84" s="464">
        <f t="shared" si="61"/>
        <v>45961</v>
      </c>
      <c r="AA84" s="464">
        <f t="shared" si="62"/>
        <v>45962</v>
      </c>
    </row>
    <row r="85" spans="1:27" ht="3.75" customHeight="1">
      <c r="A85" s="81"/>
      <c r="B85" s="514"/>
      <c r="C85" s="514"/>
      <c r="D85" s="514"/>
      <c r="E85" s="514"/>
      <c r="F85" s="78"/>
      <c r="G85" s="78"/>
      <c r="H85" s="78"/>
      <c r="I85" s="78"/>
      <c r="J85"/>
      <c r="U85" s="464">
        <f t="shared" si="56"/>
        <v>45963</v>
      </c>
      <c r="V85" s="464">
        <f t="shared" si="57"/>
        <v>45964</v>
      </c>
      <c r="W85" s="464">
        <f t="shared" si="58"/>
        <v>45965</v>
      </c>
      <c r="X85" s="464">
        <f t="shared" si="59"/>
        <v>45966</v>
      </c>
      <c r="Y85" s="464">
        <f t="shared" si="60"/>
        <v>45967</v>
      </c>
      <c r="Z85" s="464">
        <f t="shared" si="61"/>
        <v>45968</v>
      </c>
      <c r="AA85" s="464">
        <f t="shared" si="62"/>
        <v>45969</v>
      </c>
    </row>
    <row r="86" spans="1:27" ht="13.5" thickBot="1">
      <c r="A86" s="81" t="s">
        <v>1509</v>
      </c>
      <c r="B86" s="78"/>
      <c r="C86" s="78"/>
      <c r="D86" s="78"/>
      <c r="E86" s="78"/>
      <c r="F86" s="78"/>
      <c r="G86" s="78"/>
      <c r="H86" s="78"/>
      <c r="I86" s="78"/>
      <c r="J86"/>
      <c r="U86" s="464">
        <f t="shared" si="56"/>
        <v>45970</v>
      </c>
      <c r="V86" s="464">
        <f t="shared" si="57"/>
        <v>45971</v>
      </c>
      <c r="W86" s="464">
        <f t="shared" si="58"/>
        <v>45972</v>
      </c>
      <c r="X86" s="464">
        <f t="shared" si="59"/>
        <v>45973</v>
      </c>
      <c r="Y86" s="464">
        <f t="shared" si="60"/>
        <v>45974</v>
      </c>
      <c r="Z86" s="464">
        <f t="shared" si="61"/>
        <v>45975</v>
      </c>
      <c r="AA86" s="464">
        <f t="shared" si="62"/>
        <v>45976</v>
      </c>
    </row>
    <row r="87" spans="1:27">
      <c r="A87" s="289" t="s">
        <v>132</v>
      </c>
      <c r="B87" s="559"/>
      <c r="C87" s="489"/>
      <c r="D87" s="489"/>
      <c r="E87" s="560"/>
      <c r="F87" s="78"/>
      <c r="G87" s="78"/>
      <c r="H87" s="78"/>
      <c r="I87" s="78"/>
      <c r="J87"/>
      <c r="U87" s="464">
        <f t="shared" si="56"/>
        <v>45977</v>
      </c>
      <c r="V87" s="464">
        <f t="shared" si="57"/>
        <v>45978</v>
      </c>
      <c r="W87" s="464">
        <f t="shared" si="58"/>
        <v>45979</v>
      </c>
      <c r="X87" s="464">
        <f t="shared" si="59"/>
        <v>45980</v>
      </c>
      <c r="Y87" s="464">
        <f t="shared" si="60"/>
        <v>45981</v>
      </c>
      <c r="Z87" s="464">
        <f t="shared" si="61"/>
        <v>45982</v>
      </c>
      <c r="AA87" s="464">
        <f t="shared" si="62"/>
        <v>45983</v>
      </c>
    </row>
    <row r="88" spans="1:27">
      <c r="A88" s="290" t="s">
        <v>762</v>
      </c>
      <c r="B88" s="557"/>
      <c r="C88" s="483"/>
      <c r="D88" s="483"/>
      <c r="E88" s="558"/>
      <c r="F88" s="78"/>
      <c r="G88" s="78"/>
      <c r="H88" s="78"/>
      <c r="I88" s="78"/>
      <c r="J88"/>
      <c r="U88" s="464">
        <f t="shared" si="56"/>
        <v>45984</v>
      </c>
      <c r="V88" s="464">
        <f t="shared" si="57"/>
        <v>45985</v>
      </c>
      <c r="W88" s="464">
        <f t="shared" si="58"/>
        <v>45986</v>
      </c>
      <c r="X88" s="464">
        <f t="shared" si="59"/>
        <v>45987</v>
      </c>
      <c r="Y88" s="464">
        <f t="shared" si="60"/>
        <v>45988</v>
      </c>
      <c r="Z88" s="464">
        <f t="shared" si="61"/>
        <v>45989</v>
      </c>
      <c r="AA88" s="464">
        <f t="shared" si="62"/>
        <v>45990</v>
      </c>
    </row>
    <row r="89" spans="1:27">
      <c r="A89" s="290" t="s">
        <v>7081</v>
      </c>
      <c r="B89" s="369"/>
      <c r="C89" s="370"/>
      <c r="D89" s="370"/>
      <c r="E89" s="371"/>
      <c r="F89" s="78"/>
      <c r="G89" s="78"/>
      <c r="H89" s="78"/>
      <c r="I89" s="78"/>
      <c r="J89"/>
      <c r="U89" s="464">
        <f t="shared" si="56"/>
        <v>45991</v>
      </c>
      <c r="V89" s="464">
        <f t="shared" si="57"/>
        <v>45992</v>
      </c>
      <c r="W89" s="464">
        <f t="shared" si="58"/>
        <v>45993</v>
      </c>
      <c r="X89" s="464">
        <f t="shared" si="59"/>
        <v>45994</v>
      </c>
      <c r="Y89" s="464">
        <f t="shared" si="60"/>
        <v>45995</v>
      </c>
      <c r="Z89" s="464">
        <f t="shared" si="61"/>
        <v>45996</v>
      </c>
      <c r="AA89" s="464">
        <f t="shared" si="62"/>
        <v>45997</v>
      </c>
    </row>
    <row r="90" spans="1:27">
      <c r="A90" s="290" t="s">
        <v>902</v>
      </c>
      <c r="B90" s="557"/>
      <c r="C90" s="483"/>
      <c r="D90" s="483"/>
      <c r="E90" s="558"/>
      <c r="F90" s="81" t="str">
        <f>IF(B90="","",IF(OR(LEN(B90)&gt;20,LEN(B90)&lt;20),"Bitte überprüfen Sie die IBAN-Angabe!",""))</f>
        <v/>
      </c>
      <c r="G90" s="78"/>
      <c r="H90" s="78"/>
      <c r="I90" s="78"/>
      <c r="J90"/>
      <c r="O90" s="414" t="e">
        <f>#REF!+1</f>
        <v>#REF!</v>
      </c>
      <c r="P90" s="414" t="e">
        <f>O90+1</f>
        <v>#REF!</v>
      </c>
      <c r="Q90" s="414" t="e">
        <f>P90+1</f>
        <v>#REF!</v>
      </c>
      <c r="R90" s="414" t="e">
        <f>Q90+1</f>
        <v>#REF!</v>
      </c>
      <c r="S90" s="414" t="e">
        <f>R90+1</f>
        <v>#REF!</v>
      </c>
      <c r="T90" s="414" t="e">
        <f>S90+1</f>
        <v>#REF!</v>
      </c>
      <c r="U90" s="464">
        <f t="shared" si="56"/>
        <v>45998</v>
      </c>
      <c r="V90" s="464">
        <f t="shared" si="57"/>
        <v>45999</v>
      </c>
      <c r="W90" s="464">
        <f t="shared" si="58"/>
        <v>46000</v>
      </c>
      <c r="X90" s="464">
        <f t="shared" si="59"/>
        <v>46001</v>
      </c>
      <c r="Y90" s="464">
        <f t="shared" si="60"/>
        <v>46002</v>
      </c>
      <c r="Z90" s="464">
        <f t="shared" si="61"/>
        <v>46003</v>
      </c>
      <c r="AA90" s="464">
        <f t="shared" si="62"/>
        <v>46004</v>
      </c>
    </row>
    <row r="91" spans="1:27" ht="13.5" thickBot="1">
      <c r="A91" s="291" t="s">
        <v>1504</v>
      </c>
      <c r="B91" s="554"/>
      <c r="C91" s="555"/>
      <c r="D91" s="555"/>
      <c r="E91" s="556"/>
      <c r="F91" s="78"/>
      <c r="G91" s="78"/>
      <c r="H91" s="78"/>
      <c r="I91" s="78"/>
      <c r="J91"/>
      <c r="U91" s="464">
        <f t="shared" si="56"/>
        <v>46005</v>
      </c>
      <c r="V91" s="464">
        <f t="shared" si="57"/>
        <v>46006</v>
      </c>
      <c r="W91" s="464">
        <f t="shared" si="58"/>
        <v>46007</v>
      </c>
      <c r="X91" s="464">
        <f t="shared" si="59"/>
        <v>46008</v>
      </c>
      <c r="Y91" s="464">
        <f t="shared" si="60"/>
        <v>46009</v>
      </c>
      <c r="Z91" s="464">
        <f t="shared" si="61"/>
        <v>46010</v>
      </c>
      <c r="AA91" s="464">
        <f t="shared" si="62"/>
        <v>46011</v>
      </c>
    </row>
    <row r="92" spans="1:27" ht="6" customHeight="1">
      <c r="A92" s="292"/>
      <c r="B92" s="78"/>
      <c r="C92" s="78"/>
      <c r="D92" s="78"/>
      <c r="E92" s="78"/>
      <c r="F92" s="78"/>
      <c r="G92" s="78"/>
      <c r="H92" s="78"/>
      <c r="I92" s="78"/>
      <c r="J92"/>
      <c r="U92" s="464">
        <f t="shared" si="56"/>
        <v>46012</v>
      </c>
      <c r="V92" s="464">
        <f t="shared" si="57"/>
        <v>46013</v>
      </c>
      <c r="W92" s="464">
        <f t="shared" si="58"/>
        <v>46014</v>
      </c>
      <c r="X92" s="464">
        <f t="shared" si="59"/>
        <v>46015</v>
      </c>
      <c r="Y92" s="464">
        <f t="shared" si="60"/>
        <v>46016</v>
      </c>
      <c r="Z92" s="464">
        <f t="shared" si="61"/>
        <v>46017</v>
      </c>
      <c r="AA92" s="464">
        <f t="shared" si="62"/>
        <v>46018</v>
      </c>
    </row>
    <row r="93" spans="1:27">
      <c r="A93" s="81" t="s">
        <v>7102</v>
      </c>
      <c r="B93" s="78"/>
      <c r="C93" s="78"/>
      <c r="D93" s="78"/>
      <c r="E93" s="78"/>
      <c r="F93" s="78"/>
      <c r="G93" s="78"/>
      <c r="H93" s="78"/>
      <c r="I93" s="78"/>
      <c r="J93"/>
      <c r="U93" s="464">
        <f t="shared" si="56"/>
        <v>46019</v>
      </c>
      <c r="V93" s="464">
        <f t="shared" si="57"/>
        <v>46020</v>
      </c>
      <c r="W93" s="464">
        <f t="shared" si="58"/>
        <v>46021</v>
      </c>
      <c r="X93" s="464">
        <f t="shared" si="59"/>
        <v>46022</v>
      </c>
      <c r="Y93" s="464">
        <f t="shared" si="60"/>
        <v>46023</v>
      </c>
      <c r="Z93" s="464">
        <f t="shared" si="61"/>
        <v>46024</v>
      </c>
      <c r="AA93" s="464">
        <f t="shared" si="62"/>
        <v>46025</v>
      </c>
    </row>
    <row r="94" spans="1:27" ht="13.5" thickBot="1">
      <c r="A94" s="81" t="s">
        <v>133</v>
      </c>
      <c r="B94" s="81" t="s">
        <v>1510</v>
      </c>
      <c r="C94" s="293"/>
      <c r="D94" s="293"/>
      <c r="E94" s="293"/>
      <c r="F94" s="78"/>
      <c r="G94" s="78"/>
      <c r="H94" s="78"/>
      <c r="I94" s="78"/>
      <c r="J94"/>
      <c r="U94" s="464">
        <f t="shared" si="56"/>
        <v>46026</v>
      </c>
      <c r="V94" s="464">
        <f t="shared" si="57"/>
        <v>46027</v>
      </c>
      <c r="W94" s="464">
        <f t="shared" si="58"/>
        <v>46028</v>
      </c>
      <c r="X94" s="464">
        <f t="shared" si="59"/>
        <v>46029</v>
      </c>
      <c r="Y94" s="464">
        <f t="shared" si="60"/>
        <v>46030</v>
      </c>
      <c r="Z94" s="464">
        <f t="shared" si="61"/>
        <v>46031</v>
      </c>
      <c r="AA94" s="464">
        <f t="shared" si="62"/>
        <v>46032</v>
      </c>
    </row>
    <row r="95" spans="1:27">
      <c r="A95" s="294" t="s">
        <v>134</v>
      </c>
      <c r="B95" s="295" t="s">
        <v>135</v>
      </c>
      <c r="C95" s="296" t="s">
        <v>136</v>
      </c>
      <c r="D95" s="296" t="s">
        <v>137</v>
      </c>
      <c r="E95" s="296" t="s">
        <v>138</v>
      </c>
      <c r="F95" s="296" t="s">
        <v>139</v>
      </c>
      <c r="G95" s="296" t="s">
        <v>140</v>
      </c>
      <c r="H95" s="296" t="s">
        <v>141</v>
      </c>
      <c r="I95" s="297" t="s">
        <v>142</v>
      </c>
      <c r="J95"/>
      <c r="U95" s="464">
        <f t="shared" si="56"/>
        <v>46033</v>
      </c>
      <c r="V95" s="464">
        <f t="shared" si="57"/>
        <v>46034</v>
      </c>
      <c r="W95" s="464">
        <f t="shared" si="58"/>
        <v>46035</v>
      </c>
      <c r="X95" s="464">
        <f t="shared" si="59"/>
        <v>46036</v>
      </c>
      <c r="Y95" s="464">
        <f t="shared" si="60"/>
        <v>46037</v>
      </c>
      <c r="Z95" s="464">
        <f t="shared" si="61"/>
        <v>46038</v>
      </c>
      <c r="AA95" s="464">
        <f t="shared" si="62"/>
        <v>46039</v>
      </c>
    </row>
    <row r="96" spans="1:27">
      <c r="A96" s="298" t="s">
        <v>143</v>
      </c>
      <c r="B96" s="299" t="s">
        <v>760</v>
      </c>
      <c r="C96" s="300"/>
      <c r="D96" s="300"/>
      <c r="E96" s="301" t="s">
        <v>761</v>
      </c>
      <c r="F96" s="302">
        <v>31</v>
      </c>
      <c r="G96" s="302">
        <v>241000</v>
      </c>
      <c r="H96" s="302" t="s">
        <v>903</v>
      </c>
      <c r="I96" s="303" t="s">
        <v>144</v>
      </c>
      <c r="J96"/>
      <c r="U96" s="464">
        <f t="shared" si="56"/>
        <v>46040</v>
      </c>
      <c r="V96" s="464">
        <f t="shared" si="57"/>
        <v>46041</v>
      </c>
      <c r="W96" s="464">
        <f t="shared" si="58"/>
        <v>46042</v>
      </c>
      <c r="X96" s="464">
        <f t="shared" si="59"/>
        <v>46043</v>
      </c>
      <c r="Y96" s="464">
        <f t="shared" si="60"/>
        <v>46044</v>
      </c>
      <c r="Z96" s="464">
        <f t="shared" si="61"/>
        <v>46045</v>
      </c>
      <c r="AA96" s="464">
        <f t="shared" si="62"/>
        <v>46046</v>
      </c>
    </row>
    <row r="97" spans="1:27">
      <c r="A97" s="304" t="s">
        <v>139</v>
      </c>
      <c r="B97" s="305" t="s">
        <v>145</v>
      </c>
      <c r="C97" s="306" t="s">
        <v>146</v>
      </c>
      <c r="D97" s="306"/>
      <c r="E97" s="307" t="s">
        <v>765</v>
      </c>
      <c r="F97" s="562" t="s">
        <v>147</v>
      </c>
      <c r="G97" s="563"/>
      <c r="H97" s="564"/>
      <c r="I97" s="308" t="s">
        <v>148</v>
      </c>
      <c r="J97"/>
      <c r="U97" s="464">
        <f t="shared" si="56"/>
        <v>46047</v>
      </c>
      <c r="V97" s="464">
        <f t="shared" si="57"/>
        <v>46048</v>
      </c>
      <c r="W97" s="464">
        <f t="shared" si="58"/>
        <v>46049</v>
      </c>
      <c r="X97" s="464">
        <f t="shared" si="59"/>
        <v>46050</v>
      </c>
      <c r="Y97" s="464">
        <f t="shared" si="60"/>
        <v>46051</v>
      </c>
      <c r="Z97" s="464">
        <f t="shared" si="61"/>
        <v>46052</v>
      </c>
      <c r="AA97" s="464">
        <f t="shared" si="62"/>
        <v>46053</v>
      </c>
    </row>
    <row r="98" spans="1:27" ht="13.5" thickBot="1">
      <c r="A98" s="298">
        <v>40</v>
      </c>
      <c r="B98" s="309">
        <v>7298400</v>
      </c>
      <c r="C98" s="310" t="s">
        <v>7080</v>
      </c>
      <c r="D98" s="309"/>
      <c r="E98" s="311">
        <v>1004100201</v>
      </c>
      <c r="F98" s="466" t="s">
        <v>1508</v>
      </c>
      <c r="G98" s="467"/>
      <c r="H98" s="468"/>
      <c r="I98" s="308"/>
      <c r="J98"/>
      <c r="U98" s="464">
        <f t="shared" si="56"/>
        <v>46054</v>
      </c>
      <c r="V98" s="464">
        <f t="shared" si="57"/>
        <v>46055</v>
      </c>
      <c r="W98" s="464">
        <f t="shared" si="58"/>
        <v>46056</v>
      </c>
      <c r="X98" s="464">
        <f t="shared" si="59"/>
        <v>46057</v>
      </c>
      <c r="Y98" s="464">
        <f t="shared" si="60"/>
        <v>46058</v>
      </c>
      <c r="Z98" s="464">
        <f t="shared" si="61"/>
        <v>46059</v>
      </c>
      <c r="AA98" s="464">
        <f t="shared" si="62"/>
        <v>46060</v>
      </c>
    </row>
    <row r="99" spans="1:27" ht="13.5" thickBot="1">
      <c r="A99" s="312" t="s">
        <v>149</v>
      </c>
      <c r="B99" s="551" t="s">
        <v>623</v>
      </c>
      <c r="C99" s="552"/>
      <c r="D99" s="552"/>
      <c r="E99" s="553"/>
      <c r="F99" s="573" t="s">
        <v>622</v>
      </c>
      <c r="G99" s="574"/>
      <c r="H99" s="575" t="s">
        <v>852</v>
      </c>
      <c r="I99" s="576"/>
      <c r="J99"/>
      <c r="U99" s="464">
        <f t="shared" si="56"/>
        <v>46061</v>
      </c>
      <c r="V99" s="464">
        <f t="shared" si="57"/>
        <v>46062</v>
      </c>
      <c r="W99" s="464">
        <f t="shared" si="58"/>
        <v>46063</v>
      </c>
      <c r="X99" s="464">
        <f t="shared" si="59"/>
        <v>46064</v>
      </c>
      <c r="Y99" s="464">
        <f t="shared" si="60"/>
        <v>46065</v>
      </c>
      <c r="Z99" s="464">
        <f t="shared" si="61"/>
        <v>46066</v>
      </c>
      <c r="AA99" s="464">
        <f t="shared" si="62"/>
        <v>46067</v>
      </c>
    </row>
    <row r="100" spans="1:27" ht="4.5" customHeight="1">
      <c r="A100" s="441"/>
      <c r="B100" s="442"/>
      <c r="C100" s="442"/>
      <c r="D100" s="442"/>
      <c r="E100" s="442"/>
      <c r="F100" s="442"/>
      <c r="G100" s="442"/>
      <c r="H100" s="442"/>
      <c r="I100" s="442"/>
      <c r="J100"/>
      <c r="U100" s="464">
        <f t="shared" si="56"/>
        <v>46068</v>
      </c>
      <c r="V100" s="464">
        <f t="shared" si="57"/>
        <v>46069</v>
      </c>
      <c r="W100" s="464">
        <f t="shared" si="58"/>
        <v>46070</v>
      </c>
      <c r="X100" s="464">
        <f t="shared" si="59"/>
        <v>46071</v>
      </c>
      <c r="Y100" s="464">
        <f t="shared" si="60"/>
        <v>46072</v>
      </c>
      <c r="Z100" s="464">
        <f t="shared" si="61"/>
        <v>46073</v>
      </c>
      <c r="AA100" s="464">
        <f t="shared" si="62"/>
        <v>46074</v>
      </c>
    </row>
    <row r="101" spans="1:27">
      <c r="A101" s="442" t="s">
        <v>7097</v>
      </c>
      <c r="B101" s="442"/>
      <c r="C101" s="442"/>
      <c r="D101" s="442"/>
      <c r="E101" s="442"/>
      <c r="F101" s="442"/>
      <c r="G101" s="442"/>
      <c r="H101" s="442"/>
      <c r="I101" s="442"/>
      <c r="J101"/>
      <c r="U101" s="464">
        <f t="shared" si="56"/>
        <v>46075</v>
      </c>
      <c r="V101" s="464">
        <f t="shared" si="57"/>
        <v>46076</v>
      </c>
      <c r="W101" s="464">
        <f t="shared" si="58"/>
        <v>46077</v>
      </c>
      <c r="X101" s="464">
        <f t="shared" si="59"/>
        <v>46078</v>
      </c>
      <c r="Y101" s="464">
        <f t="shared" si="60"/>
        <v>46079</v>
      </c>
      <c r="Z101" s="464">
        <f t="shared" si="61"/>
        <v>46080</v>
      </c>
      <c r="AA101" s="464">
        <f t="shared" si="62"/>
        <v>46081</v>
      </c>
    </row>
    <row r="102" spans="1:27" ht="13.5" thickBot="1">
      <c r="A102" s="81" t="s">
        <v>133</v>
      </c>
      <c r="B102" s="81" t="s">
        <v>1510</v>
      </c>
      <c r="C102" s="293"/>
      <c r="D102" s="293"/>
      <c r="E102" s="442"/>
      <c r="F102" s="442"/>
      <c r="G102" s="442"/>
      <c r="H102" s="442"/>
      <c r="I102" s="442"/>
      <c r="J102"/>
      <c r="U102" s="464">
        <f t="shared" si="56"/>
        <v>46082</v>
      </c>
      <c r="V102" s="464">
        <f t="shared" si="57"/>
        <v>46083</v>
      </c>
      <c r="W102" s="464">
        <f t="shared" si="58"/>
        <v>46084</v>
      </c>
      <c r="X102" s="464">
        <f t="shared" si="59"/>
        <v>46085</v>
      </c>
      <c r="Y102" s="464">
        <f t="shared" si="60"/>
        <v>46086</v>
      </c>
      <c r="Z102" s="464">
        <f t="shared" si="61"/>
        <v>46087</v>
      </c>
      <c r="AA102" s="464">
        <f t="shared" si="62"/>
        <v>46088</v>
      </c>
    </row>
    <row r="103" spans="1:27">
      <c r="A103" s="294" t="s">
        <v>134</v>
      </c>
      <c r="B103" s="295" t="s">
        <v>135</v>
      </c>
      <c r="C103" s="296" t="s">
        <v>136</v>
      </c>
      <c r="D103" s="296" t="s">
        <v>137</v>
      </c>
      <c r="E103" s="296" t="s">
        <v>138</v>
      </c>
      <c r="F103" s="296" t="s">
        <v>139</v>
      </c>
      <c r="G103" s="296" t="s">
        <v>140</v>
      </c>
      <c r="H103" s="296" t="s">
        <v>141</v>
      </c>
      <c r="I103" s="297" t="s">
        <v>142</v>
      </c>
      <c r="J103"/>
      <c r="U103" s="464">
        <f t="shared" si="56"/>
        <v>46089</v>
      </c>
      <c r="V103" s="464">
        <f t="shared" si="57"/>
        <v>46090</v>
      </c>
      <c r="W103" s="464">
        <f t="shared" si="58"/>
        <v>46091</v>
      </c>
      <c r="X103" s="464">
        <f t="shared" si="59"/>
        <v>46092</v>
      </c>
      <c r="Y103" s="464">
        <f t="shared" si="60"/>
        <v>46093</v>
      </c>
      <c r="Z103" s="464">
        <f t="shared" si="61"/>
        <v>46094</v>
      </c>
      <c r="AA103" s="464">
        <f t="shared" si="62"/>
        <v>46095</v>
      </c>
    </row>
    <row r="104" spans="1:27">
      <c r="A104" s="298" t="s">
        <v>143</v>
      </c>
      <c r="B104" s="299" t="s">
        <v>760</v>
      </c>
      <c r="C104" s="300"/>
      <c r="D104" s="300"/>
      <c r="E104" s="301" t="s">
        <v>761</v>
      </c>
      <c r="F104" s="302">
        <v>31</v>
      </c>
      <c r="G104" s="302">
        <v>241000</v>
      </c>
      <c r="H104" s="302" t="s">
        <v>903</v>
      </c>
      <c r="I104" s="303" t="s">
        <v>144</v>
      </c>
      <c r="J104"/>
      <c r="U104" s="464">
        <f t="shared" si="56"/>
        <v>46096</v>
      </c>
      <c r="V104" s="464">
        <f t="shared" si="57"/>
        <v>46097</v>
      </c>
      <c r="W104" s="464">
        <f t="shared" si="58"/>
        <v>46098</v>
      </c>
      <c r="X104" s="464">
        <f t="shared" si="59"/>
        <v>46099</v>
      </c>
      <c r="Y104" s="464">
        <f t="shared" si="60"/>
        <v>46100</v>
      </c>
      <c r="Z104" s="464">
        <f t="shared" si="61"/>
        <v>46101</v>
      </c>
      <c r="AA104" s="464">
        <f t="shared" si="62"/>
        <v>46102</v>
      </c>
    </row>
    <row r="105" spans="1:27">
      <c r="A105" s="298"/>
      <c r="B105" s="299"/>
      <c r="C105" s="300"/>
      <c r="D105" s="300"/>
      <c r="E105" s="301"/>
      <c r="F105" s="447"/>
      <c r="G105" s="448"/>
      <c r="H105" s="309"/>
      <c r="I105" s="303"/>
      <c r="J105"/>
      <c r="U105" s="464">
        <f t="shared" si="56"/>
        <v>46103</v>
      </c>
      <c r="V105" s="464">
        <f t="shared" si="57"/>
        <v>46104</v>
      </c>
      <c r="W105" s="464">
        <f t="shared" si="58"/>
        <v>46105</v>
      </c>
      <c r="X105" s="464">
        <f t="shared" si="59"/>
        <v>46106</v>
      </c>
      <c r="Y105" s="464">
        <f t="shared" si="60"/>
        <v>46107</v>
      </c>
      <c r="Z105" s="464">
        <f t="shared" si="61"/>
        <v>46108</v>
      </c>
      <c r="AA105" s="464">
        <f t="shared" si="62"/>
        <v>46109</v>
      </c>
    </row>
    <row r="106" spans="1:27">
      <c r="A106" s="304" t="s">
        <v>139</v>
      </c>
      <c r="B106" s="305" t="s">
        <v>145</v>
      </c>
      <c r="C106" s="306" t="s">
        <v>146</v>
      </c>
      <c r="D106" s="306"/>
      <c r="E106" s="307" t="s">
        <v>765</v>
      </c>
      <c r="F106" s="562" t="s">
        <v>147</v>
      </c>
      <c r="G106" s="563"/>
      <c r="H106" s="564"/>
      <c r="I106" s="308" t="s">
        <v>148</v>
      </c>
      <c r="J106"/>
      <c r="U106" s="464">
        <f t="shared" si="56"/>
        <v>46110</v>
      </c>
      <c r="V106" s="464">
        <f t="shared" si="57"/>
        <v>46111</v>
      </c>
      <c r="W106" s="464">
        <f t="shared" si="58"/>
        <v>46112</v>
      </c>
      <c r="X106" s="464">
        <f t="shared" si="59"/>
        <v>46113</v>
      </c>
      <c r="Y106" s="464">
        <f t="shared" si="60"/>
        <v>46114</v>
      </c>
      <c r="Z106" s="464">
        <f t="shared" si="61"/>
        <v>46115</v>
      </c>
      <c r="AA106" s="464">
        <f t="shared" si="62"/>
        <v>46116</v>
      </c>
    </row>
    <row r="107" spans="1:27">
      <c r="A107" s="298">
        <v>40</v>
      </c>
      <c r="B107" s="309" t="s">
        <v>7099</v>
      </c>
      <c r="C107" s="310" t="s">
        <v>7100</v>
      </c>
      <c r="D107" s="309"/>
      <c r="E107" s="311">
        <v>1004100208</v>
      </c>
      <c r="F107" s="466" t="s">
        <v>7101</v>
      </c>
      <c r="G107" s="467"/>
      <c r="H107" s="468"/>
      <c r="I107" s="308"/>
      <c r="J107"/>
      <c r="U107" s="464">
        <f t="shared" si="56"/>
        <v>46117</v>
      </c>
      <c r="V107" s="464">
        <f t="shared" si="57"/>
        <v>46118</v>
      </c>
      <c r="W107" s="464">
        <f t="shared" si="58"/>
        <v>46119</v>
      </c>
      <c r="X107" s="464">
        <f t="shared" si="59"/>
        <v>46120</v>
      </c>
      <c r="Y107" s="464">
        <f t="shared" si="60"/>
        <v>46121</v>
      </c>
      <c r="Z107" s="464">
        <f t="shared" si="61"/>
        <v>46122</v>
      </c>
      <c r="AA107" s="464">
        <f t="shared" si="62"/>
        <v>46123</v>
      </c>
    </row>
    <row r="108" spans="1:27">
      <c r="A108" s="298">
        <v>40</v>
      </c>
      <c r="B108" s="309" t="s">
        <v>7099</v>
      </c>
      <c r="C108" s="310" t="s">
        <v>7100</v>
      </c>
      <c r="D108" s="309"/>
      <c r="E108" s="311">
        <v>1004100208</v>
      </c>
      <c r="F108" s="466" t="s">
        <v>7101</v>
      </c>
      <c r="G108" s="467"/>
      <c r="H108" s="468"/>
      <c r="I108" s="308"/>
      <c r="J108"/>
      <c r="U108" s="464">
        <f t="shared" si="56"/>
        <v>46124</v>
      </c>
      <c r="V108" s="464">
        <f t="shared" si="57"/>
        <v>46125</v>
      </c>
      <c r="W108" s="464">
        <f t="shared" si="58"/>
        <v>46126</v>
      </c>
      <c r="X108" s="464">
        <f t="shared" si="59"/>
        <v>46127</v>
      </c>
      <c r="Y108" s="464">
        <f t="shared" si="60"/>
        <v>46128</v>
      </c>
      <c r="Z108" s="464">
        <f t="shared" si="61"/>
        <v>46129</v>
      </c>
      <c r="AA108" s="464">
        <f t="shared" si="62"/>
        <v>46130</v>
      </c>
    </row>
    <row r="109" spans="1:27" ht="13.5" thickBot="1">
      <c r="A109" s="298">
        <v>40</v>
      </c>
      <c r="B109" s="309" t="s">
        <v>7099</v>
      </c>
      <c r="C109" s="310" t="s">
        <v>7100</v>
      </c>
      <c r="D109" s="309"/>
      <c r="E109" s="311">
        <v>1004100208</v>
      </c>
      <c r="F109" s="466" t="s">
        <v>7101</v>
      </c>
      <c r="G109" s="467"/>
      <c r="H109" s="468"/>
      <c r="I109" s="308"/>
      <c r="J109"/>
      <c r="U109" s="464">
        <f t="shared" ref="U109:U120" si="63">AA108+1</f>
        <v>46131</v>
      </c>
      <c r="V109" s="464">
        <f t="shared" ref="V109:V120" si="64">U109+1</f>
        <v>46132</v>
      </c>
      <c r="W109" s="464">
        <f t="shared" ref="W109:W120" si="65">V109+1</f>
        <v>46133</v>
      </c>
      <c r="X109" s="464">
        <f t="shared" ref="X109:X120" si="66">W109+1</f>
        <v>46134</v>
      </c>
      <c r="Y109" s="464">
        <f t="shared" ref="Y109:Y120" si="67">X109+1</f>
        <v>46135</v>
      </c>
      <c r="Z109" s="464">
        <f t="shared" ref="Z109:Z120" si="68">Y109+1</f>
        <v>46136</v>
      </c>
      <c r="AA109" s="464">
        <f t="shared" ref="AA109:AA120" si="69">Z109+1</f>
        <v>46137</v>
      </c>
    </row>
    <row r="110" spans="1:27" ht="13.5" thickBot="1">
      <c r="A110" s="312" t="s">
        <v>149</v>
      </c>
      <c r="B110" s="551" t="s">
        <v>623</v>
      </c>
      <c r="C110" s="552"/>
      <c r="D110" s="552"/>
      <c r="E110" s="553"/>
      <c r="F110" s="573" t="s">
        <v>622</v>
      </c>
      <c r="G110" s="574"/>
      <c r="H110" s="575" t="s">
        <v>852</v>
      </c>
      <c r="I110" s="576"/>
      <c r="J110"/>
      <c r="U110" s="464">
        <f t="shared" si="63"/>
        <v>46138</v>
      </c>
      <c r="V110" s="464">
        <f t="shared" si="64"/>
        <v>46139</v>
      </c>
      <c r="W110" s="464">
        <f t="shared" si="65"/>
        <v>46140</v>
      </c>
      <c r="X110" s="464">
        <f t="shared" si="66"/>
        <v>46141</v>
      </c>
      <c r="Y110" s="464">
        <f t="shared" si="67"/>
        <v>46142</v>
      </c>
      <c r="Z110" s="464">
        <f t="shared" si="68"/>
        <v>46143</v>
      </c>
      <c r="AA110" s="464">
        <f t="shared" si="69"/>
        <v>46144</v>
      </c>
    </row>
    <row r="111" spans="1:27">
      <c r="A111" s="78"/>
      <c r="B111" s="78"/>
      <c r="C111" s="78"/>
      <c r="D111" s="78"/>
      <c r="E111" s="78"/>
      <c r="F111" s="78"/>
      <c r="G111" s="78"/>
      <c r="H111" s="78"/>
      <c r="I111" s="78"/>
      <c r="J111"/>
      <c r="U111" s="464">
        <f t="shared" si="63"/>
        <v>46145</v>
      </c>
      <c r="V111" s="464">
        <f t="shared" si="64"/>
        <v>46146</v>
      </c>
      <c r="W111" s="464">
        <f t="shared" si="65"/>
        <v>46147</v>
      </c>
      <c r="X111" s="464">
        <f t="shared" si="66"/>
        <v>46148</v>
      </c>
      <c r="Y111" s="464">
        <f t="shared" si="67"/>
        <v>46149</v>
      </c>
      <c r="Z111" s="464">
        <f t="shared" si="68"/>
        <v>46150</v>
      </c>
      <c r="AA111" s="464">
        <f t="shared" si="69"/>
        <v>46151</v>
      </c>
    </row>
    <row r="112" spans="1:27">
      <c r="A112" s="313" t="s">
        <v>541</v>
      </c>
      <c r="B112" s="314"/>
      <c r="C112" s="313" t="s">
        <v>936</v>
      </c>
      <c r="D112" s="315"/>
      <c r="E112" s="315"/>
      <c r="F112" s="570"/>
      <c r="G112" s="571"/>
      <c r="H112" s="571"/>
      <c r="I112" s="572"/>
      <c r="J112"/>
      <c r="U112" s="464">
        <f t="shared" si="63"/>
        <v>46152</v>
      </c>
      <c r="V112" s="464">
        <f t="shared" si="64"/>
        <v>46153</v>
      </c>
      <c r="W112" s="464">
        <f t="shared" si="65"/>
        <v>46154</v>
      </c>
      <c r="X112" s="464">
        <f t="shared" si="66"/>
        <v>46155</v>
      </c>
      <c r="Y112" s="464">
        <f t="shared" si="67"/>
        <v>46156</v>
      </c>
      <c r="Z112" s="464">
        <f t="shared" si="68"/>
        <v>46157</v>
      </c>
      <c r="AA112" s="464">
        <f t="shared" si="69"/>
        <v>46158</v>
      </c>
    </row>
    <row r="113" spans="1:27">
      <c r="A113" s="78"/>
      <c r="B113" s="78"/>
      <c r="C113" s="78"/>
      <c r="D113" s="78"/>
      <c r="E113" s="78"/>
      <c r="F113" s="78"/>
      <c r="G113" s="78"/>
      <c r="H113" s="78"/>
      <c r="I113" s="78"/>
      <c r="J113"/>
      <c r="U113" s="464">
        <f t="shared" si="63"/>
        <v>46159</v>
      </c>
      <c r="V113" s="464">
        <f t="shared" si="64"/>
        <v>46160</v>
      </c>
      <c r="W113" s="464">
        <f t="shared" si="65"/>
        <v>46161</v>
      </c>
      <c r="X113" s="464">
        <f t="shared" si="66"/>
        <v>46162</v>
      </c>
      <c r="Y113" s="464">
        <f t="shared" si="67"/>
        <v>46163</v>
      </c>
      <c r="Z113" s="464">
        <f t="shared" si="68"/>
        <v>46164</v>
      </c>
      <c r="AA113" s="464">
        <f t="shared" si="69"/>
        <v>46165</v>
      </c>
    </row>
    <row r="114" spans="1:27">
      <c r="A114" s="78"/>
      <c r="B114" s="78"/>
      <c r="C114" s="78"/>
      <c r="D114" s="78"/>
      <c r="E114" s="78"/>
      <c r="F114" s="78"/>
      <c r="G114" s="78"/>
      <c r="H114" s="78"/>
      <c r="I114" s="78"/>
      <c r="J114"/>
      <c r="U114" s="464">
        <f t="shared" si="63"/>
        <v>46166</v>
      </c>
      <c r="V114" s="464">
        <f t="shared" si="64"/>
        <v>46167</v>
      </c>
      <c r="W114" s="464">
        <f t="shared" si="65"/>
        <v>46168</v>
      </c>
      <c r="X114" s="464">
        <f t="shared" si="66"/>
        <v>46169</v>
      </c>
      <c r="Y114" s="464">
        <f t="shared" si="67"/>
        <v>46170</v>
      </c>
      <c r="Z114" s="464">
        <f t="shared" si="68"/>
        <v>46171</v>
      </c>
      <c r="AA114" s="464">
        <f t="shared" si="69"/>
        <v>46172</v>
      </c>
    </row>
    <row r="115" spans="1:27">
      <c r="A115" s="78"/>
      <c r="B115" s="78"/>
      <c r="C115" s="78"/>
      <c r="D115" s="78"/>
      <c r="E115" s="78"/>
      <c r="F115" s="78"/>
      <c r="G115" s="78"/>
      <c r="H115" s="78"/>
      <c r="I115" s="78"/>
      <c r="J115"/>
      <c r="U115" s="464">
        <f t="shared" si="63"/>
        <v>46173</v>
      </c>
      <c r="V115" s="464">
        <f t="shared" si="64"/>
        <v>46174</v>
      </c>
      <c r="W115" s="464">
        <f t="shared" si="65"/>
        <v>46175</v>
      </c>
      <c r="X115" s="464">
        <f t="shared" si="66"/>
        <v>46176</v>
      </c>
      <c r="Y115" s="464">
        <f t="shared" si="67"/>
        <v>46177</v>
      </c>
      <c r="Z115" s="464">
        <f t="shared" si="68"/>
        <v>46178</v>
      </c>
      <c r="AA115" s="464">
        <f t="shared" si="69"/>
        <v>46179</v>
      </c>
    </row>
    <row r="116" spans="1:27">
      <c r="A116" s="78"/>
      <c r="B116" s="78"/>
      <c r="C116" s="78"/>
      <c r="D116" s="78"/>
      <c r="E116" s="78"/>
      <c r="F116" s="78"/>
      <c r="G116" s="78"/>
      <c r="H116" s="78"/>
      <c r="I116" s="78"/>
      <c r="J116"/>
      <c r="U116" s="464">
        <f t="shared" si="63"/>
        <v>46180</v>
      </c>
      <c r="V116" s="464">
        <f t="shared" si="64"/>
        <v>46181</v>
      </c>
      <c r="W116" s="464">
        <f t="shared" si="65"/>
        <v>46182</v>
      </c>
      <c r="X116" s="464">
        <f t="shared" si="66"/>
        <v>46183</v>
      </c>
      <c r="Y116" s="464">
        <f t="shared" si="67"/>
        <v>46184</v>
      </c>
      <c r="Z116" s="464">
        <f t="shared" si="68"/>
        <v>46185</v>
      </c>
      <c r="AA116" s="464">
        <f t="shared" si="69"/>
        <v>46186</v>
      </c>
    </row>
    <row r="117" spans="1:27">
      <c r="A117" s="78"/>
      <c r="B117" s="78"/>
      <c r="C117" s="78"/>
      <c r="D117" s="78"/>
      <c r="E117" s="78"/>
      <c r="F117" s="78"/>
      <c r="G117" s="78"/>
      <c r="H117" s="78"/>
      <c r="I117" s="78"/>
      <c r="J117"/>
      <c r="U117" s="464">
        <f t="shared" si="63"/>
        <v>46187</v>
      </c>
      <c r="V117" s="464">
        <f t="shared" si="64"/>
        <v>46188</v>
      </c>
      <c r="W117" s="464">
        <f t="shared" si="65"/>
        <v>46189</v>
      </c>
      <c r="X117" s="464">
        <f t="shared" si="66"/>
        <v>46190</v>
      </c>
      <c r="Y117" s="464">
        <f t="shared" si="67"/>
        <v>46191</v>
      </c>
      <c r="Z117" s="464">
        <f t="shared" si="68"/>
        <v>46192</v>
      </c>
      <c r="AA117" s="464">
        <f t="shared" si="69"/>
        <v>46193</v>
      </c>
    </row>
    <row r="118" spans="1:27">
      <c r="A118" s="78"/>
      <c r="B118" s="78"/>
      <c r="C118" s="78"/>
      <c r="D118" s="78"/>
      <c r="E118" s="78"/>
      <c r="F118" s="78"/>
      <c r="G118" s="78"/>
      <c r="H118" s="78"/>
      <c r="I118" s="78"/>
      <c r="J118"/>
      <c r="U118" s="464">
        <f t="shared" si="63"/>
        <v>46194</v>
      </c>
      <c r="V118" s="464">
        <f t="shared" si="64"/>
        <v>46195</v>
      </c>
      <c r="W118" s="464">
        <f t="shared" si="65"/>
        <v>46196</v>
      </c>
      <c r="X118" s="464">
        <f t="shared" si="66"/>
        <v>46197</v>
      </c>
      <c r="Y118" s="464">
        <f t="shared" si="67"/>
        <v>46198</v>
      </c>
      <c r="Z118" s="464">
        <f t="shared" si="68"/>
        <v>46199</v>
      </c>
      <c r="AA118" s="464">
        <f t="shared" si="69"/>
        <v>46200</v>
      </c>
    </row>
    <row r="119" spans="1:27">
      <c r="A119" s="78"/>
      <c r="B119" s="78"/>
      <c r="C119" s="78"/>
      <c r="D119" s="78"/>
      <c r="E119" s="78"/>
      <c r="F119" s="78"/>
      <c r="G119" s="78"/>
      <c r="H119" s="78"/>
      <c r="I119" s="78"/>
      <c r="J119"/>
      <c r="U119" s="464">
        <f t="shared" si="63"/>
        <v>46201</v>
      </c>
      <c r="V119" s="464">
        <f t="shared" si="64"/>
        <v>46202</v>
      </c>
      <c r="W119" s="464">
        <f t="shared" si="65"/>
        <v>46203</v>
      </c>
      <c r="X119" s="464">
        <f t="shared" si="66"/>
        <v>46204</v>
      </c>
      <c r="Y119" s="464">
        <f t="shared" si="67"/>
        <v>46205</v>
      </c>
      <c r="Z119" s="464">
        <f t="shared" si="68"/>
        <v>46206</v>
      </c>
      <c r="AA119" s="464">
        <f t="shared" si="69"/>
        <v>46207</v>
      </c>
    </row>
    <row r="120" spans="1:27">
      <c r="A120" s="78"/>
      <c r="B120" s="78"/>
      <c r="C120" s="78"/>
      <c r="D120" s="78"/>
      <c r="E120" s="78"/>
      <c r="F120" s="78"/>
      <c r="G120" s="78"/>
      <c r="H120" s="78"/>
      <c r="I120" s="78"/>
      <c r="J120"/>
      <c r="U120" s="464">
        <f t="shared" si="63"/>
        <v>46208</v>
      </c>
      <c r="V120" s="464">
        <f t="shared" si="64"/>
        <v>46209</v>
      </c>
      <c r="W120" s="464">
        <f t="shared" si="65"/>
        <v>46210</v>
      </c>
      <c r="X120" s="464">
        <f t="shared" si="66"/>
        <v>46211</v>
      </c>
      <c r="Y120" s="464">
        <f t="shared" si="67"/>
        <v>46212</v>
      </c>
      <c r="Z120" s="464">
        <f t="shared" si="68"/>
        <v>46213</v>
      </c>
      <c r="AA120" s="464">
        <f t="shared" si="69"/>
        <v>46214</v>
      </c>
    </row>
    <row r="121" spans="1:27">
      <c r="A121" s="78"/>
      <c r="B121" s="78"/>
      <c r="C121" s="78"/>
      <c r="D121" s="78"/>
      <c r="E121" s="78"/>
      <c r="F121" s="78"/>
      <c r="G121" s="78"/>
      <c r="H121" s="78"/>
      <c r="I121" s="78"/>
      <c r="J121"/>
      <c r="U121" s="464">
        <f>AA120+1</f>
        <v>46215</v>
      </c>
      <c r="V121" s="464">
        <f>U121+1</f>
        <v>46216</v>
      </c>
      <c r="W121" s="464">
        <f t="shared" ref="W121:W129" si="70">V121+1</f>
        <v>46217</v>
      </c>
      <c r="X121" s="464">
        <f t="shared" ref="X121:X129" si="71">W121+1</f>
        <v>46218</v>
      </c>
      <c r="Y121" s="464">
        <f t="shared" ref="Y121:Y129" si="72">X121+1</f>
        <v>46219</v>
      </c>
      <c r="Z121" s="464">
        <f t="shared" ref="Z121:Z129" si="73">Y121+1</f>
        <v>46220</v>
      </c>
      <c r="AA121" s="464">
        <f t="shared" ref="AA121:AA127" si="74">Z121+1</f>
        <v>46221</v>
      </c>
    </row>
    <row r="122" spans="1:27">
      <c r="A122" s="78"/>
      <c r="B122" s="78"/>
      <c r="C122" s="78"/>
      <c r="D122" s="78"/>
      <c r="E122" s="78"/>
      <c r="F122" s="78"/>
      <c r="G122" s="78"/>
      <c r="H122" s="78"/>
      <c r="I122" s="78"/>
      <c r="J122"/>
      <c r="U122" s="464">
        <f>AA121+1</f>
        <v>46222</v>
      </c>
      <c r="V122" s="464">
        <f t="shared" ref="V122:V127" si="75">U122+1</f>
        <v>46223</v>
      </c>
      <c r="W122" s="464">
        <f t="shared" si="70"/>
        <v>46224</v>
      </c>
      <c r="X122" s="464">
        <f t="shared" si="71"/>
        <v>46225</v>
      </c>
      <c r="Y122" s="464">
        <f t="shared" si="72"/>
        <v>46226</v>
      </c>
      <c r="Z122" s="464">
        <f t="shared" si="73"/>
        <v>46227</v>
      </c>
      <c r="AA122" s="464">
        <f t="shared" si="74"/>
        <v>46228</v>
      </c>
    </row>
    <row r="123" spans="1:27">
      <c r="A123" s="78"/>
      <c r="B123" s="78"/>
      <c r="C123" s="78"/>
      <c r="D123" s="78"/>
      <c r="E123" s="78"/>
      <c r="F123" s="78"/>
      <c r="G123" s="78"/>
      <c r="H123" s="78"/>
      <c r="I123" s="78"/>
      <c r="J123"/>
      <c r="U123" s="464">
        <f t="shared" ref="U123:U126" si="76">AA122+1</f>
        <v>46229</v>
      </c>
      <c r="V123" s="464">
        <f t="shared" si="75"/>
        <v>46230</v>
      </c>
      <c r="W123" s="464">
        <f t="shared" si="70"/>
        <v>46231</v>
      </c>
      <c r="X123" s="464">
        <f t="shared" si="71"/>
        <v>46232</v>
      </c>
      <c r="Y123" s="464">
        <f t="shared" si="72"/>
        <v>46233</v>
      </c>
      <c r="Z123" s="464">
        <f t="shared" si="73"/>
        <v>46234</v>
      </c>
      <c r="AA123" s="464">
        <f t="shared" si="74"/>
        <v>46235</v>
      </c>
    </row>
    <row r="124" spans="1:27" ht="12.75" customHeight="1">
      <c r="A124" s="78"/>
      <c r="B124" s="78"/>
      <c r="C124" s="78"/>
      <c r="D124" s="78"/>
      <c r="E124" s="78"/>
      <c r="F124" s="78"/>
      <c r="G124" s="78"/>
      <c r="H124" s="78"/>
      <c r="I124" s="78"/>
      <c r="J124"/>
      <c r="U124" s="464">
        <f t="shared" si="76"/>
        <v>46236</v>
      </c>
      <c r="V124" s="464">
        <f t="shared" si="75"/>
        <v>46237</v>
      </c>
      <c r="W124" s="464">
        <f t="shared" si="70"/>
        <v>46238</v>
      </c>
      <c r="X124" s="464">
        <f t="shared" si="71"/>
        <v>46239</v>
      </c>
      <c r="Y124" s="464">
        <f t="shared" si="72"/>
        <v>46240</v>
      </c>
      <c r="Z124" s="464">
        <f t="shared" si="73"/>
        <v>46241</v>
      </c>
      <c r="AA124" s="464">
        <f t="shared" si="74"/>
        <v>46242</v>
      </c>
    </row>
    <row r="125" spans="1:27" hidden="1">
      <c r="A125" s="78"/>
      <c r="B125" s="78"/>
      <c r="C125" s="78"/>
      <c r="D125" s="78"/>
      <c r="E125" s="78"/>
      <c r="F125" s="78"/>
      <c r="G125" s="78"/>
      <c r="H125" s="78"/>
      <c r="I125" s="78"/>
      <c r="J125"/>
      <c r="U125" s="464">
        <f t="shared" si="76"/>
        <v>46243</v>
      </c>
      <c r="V125" s="464">
        <f t="shared" si="75"/>
        <v>46244</v>
      </c>
      <c r="W125" s="464">
        <f t="shared" si="70"/>
        <v>46245</v>
      </c>
      <c r="X125" s="464">
        <f t="shared" si="71"/>
        <v>46246</v>
      </c>
      <c r="Y125" s="464">
        <f t="shared" si="72"/>
        <v>46247</v>
      </c>
      <c r="Z125" s="464">
        <f t="shared" si="73"/>
        <v>46248</v>
      </c>
      <c r="AA125" s="464">
        <f t="shared" si="74"/>
        <v>46249</v>
      </c>
    </row>
    <row r="126" spans="1:27" hidden="1">
      <c r="A126" s="78"/>
      <c r="B126" s="78"/>
      <c r="C126" s="78"/>
      <c r="D126" s="78"/>
      <c r="E126" s="78"/>
      <c r="F126" s="78"/>
      <c r="G126" s="78"/>
      <c r="H126" s="78"/>
      <c r="I126" s="78"/>
      <c r="J126"/>
      <c r="U126" s="464">
        <f t="shared" si="76"/>
        <v>46250</v>
      </c>
      <c r="V126" s="464">
        <f t="shared" si="75"/>
        <v>46251</v>
      </c>
      <c r="W126" s="464">
        <f t="shared" si="70"/>
        <v>46252</v>
      </c>
      <c r="X126" s="464">
        <f t="shared" si="71"/>
        <v>46253</v>
      </c>
      <c r="Y126" s="464">
        <f t="shared" si="72"/>
        <v>46254</v>
      </c>
      <c r="Z126" s="464">
        <f t="shared" si="73"/>
        <v>46255</v>
      </c>
      <c r="AA126" s="464">
        <f t="shared" si="74"/>
        <v>46256</v>
      </c>
    </row>
    <row r="127" spans="1:27" ht="90.75" customHeight="1">
      <c r="A127" s="78"/>
      <c r="B127" s="78"/>
      <c r="C127" s="78"/>
      <c r="D127" s="78"/>
      <c r="E127" s="78"/>
      <c r="F127" s="78"/>
      <c r="G127" s="78"/>
      <c r="H127" s="78"/>
      <c r="I127" s="238"/>
      <c r="J127"/>
      <c r="U127" s="464">
        <f>AA126+1</f>
        <v>46257</v>
      </c>
      <c r="V127" s="464">
        <f t="shared" si="75"/>
        <v>46258</v>
      </c>
      <c r="W127" s="464">
        <f t="shared" si="70"/>
        <v>46259</v>
      </c>
      <c r="X127" s="464">
        <f t="shared" si="71"/>
        <v>46260</v>
      </c>
      <c r="Y127" s="464">
        <f t="shared" si="72"/>
        <v>46261</v>
      </c>
      <c r="Z127" s="464">
        <f t="shared" si="73"/>
        <v>46262</v>
      </c>
      <c r="AA127" s="464">
        <f t="shared" si="74"/>
        <v>46263</v>
      </c>
    </row>
    <row r="128" spans="1:27">
      <c r="A128" s="78"/>
      <c r="B128" s="78"/>
      <c r="C128" s="78"/>
      <c r="D128" s="78"/>
      <c r="E128" s="78"/>
      <c r="F128" s="78"/>
      <c r="G128" s="78"/>
      <c r="H128" s="78"/>
      <c r="I128" s="78"/>
      <c r="J128"/>
      <c r="U128" s="464">
        <f>AA127+1</f>
        <v>46264</v>
      </c>
      <c r="V128" s="464">
        <f>U128+1</f>
        <v>46265</v>
      </c>
      <c r="W128" s="465">
        <f t="shared" si="70"/>
        <v>46266</v>
      </c>
      <c r="X128" s="464">
        <f t="shared" si="71"/>
        <v>46267</v>
      </c>
      <c r="Y128" s="464">
        <f t="shared" si="72"/>
        <v>46268</v>
      </c>
      <c r="Z128" s="464">
        <f t="shared" si="73"/>
        <v>46269</v>
      </c>
      <c r="AA128" s="464">
        <f>Z128+1</f>
        <v>46270</v>
      </c>
    </row>
    <row r="129" spans="1:27">
      <c r="A129" s="78"/>
      <c r="B129" s="78"/>
      <c r="C129" s="78"/>
      <c r="D129" s="78"/>
      <c r="E129" s="78"/>
      <c r="F129" s="78"/>
      <c r="G129" s="78"/>
      <c r="H129" s="78"/>
      <c r="I129" s="78"/>
      <c r="J129"/>
      <c r="U129" s="464">
        <f>AA128+1</f>
        <v>46271</v>
      </c>
      <c r="V129" s="464">
        <f>U129+1</f>
        <v>46272</v>
      </c>
      <c r="W129" s="464">
        <f t="shared" si="70"/>
        <v>46273</v>
      </c>
      <c r="X129" s="464">
        <f t="shared" si="71"/>
        <v>46274</v>
      </c>
      <c r="Y129" s="464">
        <f t="shared" si="72"/>
        <v>46275</v>
      </c>
      <c r="Z129" s="464">
        <f t="shared" si="73"/>
        <v>46276</v>
      </c>
      <c r="AA129" s="464">
        <f t="shared" ref="AA129:AA179" si="77">Z129+1</f>
        <v>46277</v>
      </c>
    </row>
    <row r="130" spans="1:27">
      <c r="A130"/>
      <c r="B130"/>
      <c r="C130"/>
      <c r="D130"/>
      <c r="E130"/>
      <c r="F130"/>
      <c r="G130"/>
      <c r="H130"/>
      <c r="I130"/>
      <c r="J130"/>
      <c r="U130" s="464">
        <f t="shared" ref="U130:U141" si="78">AA129+1</f>
        <v>46278</v>
      </c>
      <c r="V130" s="464">
        <f t="shared" ref="V130:V180" si="79">U130+1</f>
        <v>46279</v>
      </c>
      <c r="W130" s="464">
        <f t="shared" ref="W130:W141" si="80">V130+1</f>
        <v>46280</v>
      </c>
      <c r="X130" s="464">
        <f t="shared" ref="X130:X141" si="81">W130+1</f>
        <v>46281</v>
      </c>
      <c r="Y130" s="464">
        <f t="shared" ref="Y130:Y141" si="82">X130+1</f>
        <v>46282</v>
      </c>
      <c r="Z130" s="464">
        <f t="shared" ref="Z130:Z141" si="83">Y130+1</f>
        <v>46283</v>
      </c>
      <c r="AA130" s="464">
        <f t="shared" si="77"/>
        <v>46284</v>
      </c>
    </row>
    <row r="131" spans="1:27">
      <c r="A131"/>
      <c r="B131"/>
      <c r="C131"/>
      <c r="D131"/>
      <c r="E131"/>
      <c r="F131"/>
      <c r="G131"/>
      <c r="H131"/>
      <c r="I131"/>
      <c r="J131"/>
      <c r="U131" s="464">
        <f t="shared" si="78"/>
        <v>46285</v>
      </c>
      <c r="V131" s="464">
        <f t="shared" si="79"/>
        <v>46286</v>
      </c>
      <c r="W131" s="464">
        <f t="shared" si="80"/>
        <v>46287</v>
      </c>
      <c r="X131" s="464">
        <f t="shared" si="81"/>
        <v>46288</v>
      </c>
      <c r="Y131" s="464">
        <f t="shared" si="82"/>
        <v>46289</v>
      </c>
      <c r="Z131" s="464">
        <f t="shared" si="83"/>
        <v>46290</v>
      </c>
      <c r="AA131" s="464">
        <f t="shared" si="77"/>
        <v>46291</v>
      </c>
    </row>
    <row r="132" spans="1:27">
      <c r="A132"/>
      <c r="B132"/>
      <c r="C132"/>
      <c r="D132"/>
      <c r="E132"/>
      <c r="F132"/>
      <c r="G132"/>
      <c r="H132"/>
      <c r="I132"/>
      <c r="U132" s="464">
        <f t="shared" si="78"/>
        <v>46292</v>
      </c>
      <c r="V132" s="464">
        <f t="shared" si="79"/>
        <v>46293</v>
      </c>
      <c r="W132" s="464">
        <f t="shared" si="80"/>
        <v>46294</v>
      </c>
      <c r="X132" s="464">
        <f t="shared" si="81"/>
        <v>46295</v>
      </c>
      <c r="Y132" s="464">
        <f t="shared" si="82"/>
        <v>46296</v>
      </c>
      <c r="Z132" s="464">
        <f t="shared" si="83"/>
        <v>46297</v>
      </c>
      <c r="AA132" s="464">
        <f t="shared" si="77"/>
        <v>46298</v>
      </c>
    </row>
    <row r="133" spans="1:27">
      <c r="A133"/>
      <c r="B133"/>
      <c r="C133"/>
      <c r="D133"/>
      <c r="E133"/>
      <c r="F133"/>
      <c r="G133"/>
      <c r="H133"/>
      <c r="I133"/>
      <c r="U133" s="464">
        <f t="shared" si="78"/>
        <v>46299</v>
      </c>
      <c r="V133" s="464">
        <f t="shared" si="79"/>
        <v>46300</v>
      </c>
      <c r="W133" s="464">
        <f t="shared" si="80"/>
        <v>46301</v>
      </c>
      <c r="X133" s="464">
        <f t="shared" si="81"/>
        <v>46302</v>
      </c>
      <c r="Y133" s="464">
        <f t="shared" si="82"/>
        <v>46303</v>
      </c>
      <c r="Z133" s="464">
        <f t="shared" si="83"/>
        <v>46304</v>
      </c>
      <c r="AA133" s="464">
        <f t="shared" si="77"/>
        <v>46305</v>
      </c>
    </row>
    <row r="134" spans="1:27">
      <c r="A134"/>
      <c r="B134"/>
      <c r="C134"/>
      <c r="D134"/>
      <c r="E134"/>
      <c r="F134"/>
      <c r="G134"/>
      <c r="I134"/>
      <c r="U134" s="464">
        <f t="shared" si="78"/>
        <v>46306</v>
      </c>
      <c r="V134" s="464">
        <f t="shared" si="79"/>
        <v>46307</v>
      </c>
      <c r="W134" s="464">
        <f t="shared" si="80"/>
        <v>46308</v>
      </c>
      <c r="X134" s="464">
        <f t="shared" si="81"/>
        <v>46309</v>
      </c>
      <c r="Y134" s="464">
        <f t="shared" si="82"/>
        <v>46310</v>
      </c>
      <c r="Z134" s="464">
        <f t="shared" si="83"/>
        <v>46311</v>
      </c>
      <c r="AA134" s="464">
        <f t="shared" si="77"/>
        <v>46312</v>
      </c>
    </row>
    <row r="135" spans="1:27">
      <c r="U135" s="464">
        <f t="shared" si="78"/>
        <v>46313</v>
      </c>
      <c r="V135" s="464">
        <f t="shared" si="79"/>
        <v>46314</v>
      </c>
      <c r="W135" s="464">
        <f t="shared" si="80"/>
        <v>46315</v>
      </c>
      <c r="X135" s="464">
        <f t="shared" si="81"/>
        <v>46316</v>
      </c>
      <c r="Y135" s="464">
        <f t="shared" si="82"/>
        <v>46317</v>
      </c>
      <c r="Z135" s="464">
        <f t="shared" si="83"/>
        <v>46318</v>
      </c>
      <c r="AA135" s="464">
        <f t="shared" si="77"/>
        <v>46319</v>
      </c>
    </row>
    <row r="136" spans="1:27">
      <c r="U136" s="464">
        <f t="shared" si="78"/>
        <v>46320</v>
      </c>
      <c r="V136" s="464">
        <f t="shared" si="79"/>
        <v>46321</v>
      </c>
      <c r="W136" s="464">
        <f t="shared" si="80"/>
        <v>46322</v>
      </c>
      <c r="X136" s="464">
        <f t="shared" si="81"/>
        <v>46323</v>
      </c>
      <c r="Y136" s="464">
        <f t="shared" si="82"/>
        <v>46324</v>
      </c>
      <c r="Z136" s="464">
        <f t="shared" si="83"/>
        <v>46325</v>
      </c>
      <c r="AA136" s="464">
        <f t="shared" si="77"/>
        <v>46326</v>
      </c>
    </row>
    <row r="137" spans="1:27">
      <c r="U137" s="464">
        <f t="shared" si="78"/>
        <v>46327</v>
      </c>
      <c r="V137" s="464">
        <f t="shared" si="79"/>
        <v>46328</v>
      </c>
      <c r="W137" s="464">
        <f t="shared" si="80"/>
        <v>46329</v>
      </c>
      <c r="X137" s="464">
        <f t="shared" si="81"/>
        <v>46330</v>
      </c>
      <c r="Y137" s="464">
        <f t="shared" si="82"/>
        <v>46331</v>
      </c>
      <c r="Z137" s="464">
        <f t="shared" si="83"/>
        <v>46332</v>
      </c>
      <c r="AA137" s="464">
        <f t="shared" si="77"/>
        <v>46333</v>
      </c>
    </row>
    <row r="138" spans="1:27">
      <c r="U138" s="464">
        <f t="shared" si="78"/>
        <v>46334</v>
      </c>
      <c r="V138" s="464">
        <f t="shared" si="79"/>
        <v>46335</v>
      </c>
      <c r="W138" s="464">
        <f t="shared" si="80"/>
        <v>46336</v>
      </c>
      <c r="X138" s="464">
        <f t="shared" si="81"/>
        <v>46337</v>
      </c>
      <c r="Y138" s="464">
        <f t="shared" si="82"/>
        <v>46338</v>
      </c>
      <c r="Z138" s="464">
        <f t="shared" si="83"/>
        <v>46339</v>
      </c>
      <c r="AA138" s="464">
        <f t="shared" si="77"/>
        <v>46340</v>
      </c>
    </row>
    <row r="139" spans="1:27">
      <c r="U139" s="464">
        <f t="shared" si="78"/>
        <v>46341</v>
      </c>
      <c r="V139" s="464">
        <f t="shared" si="79"/>
        <v>46342</v>
      </c>
      <c r="W139" s="464">
        <f t="shared" si="80"/>
        <v>46343</v>
      </c>
      <c r="X139" s="464">
        <f t="shared" si="81"/>
        <v>46344</v>
      </c>
      <c r="Y139" s="464">
        <f t="shared" si="82"/>
        <v>46345</v>
      </c>
      <c r="Z139" s="464">
        <f t="shared" si="83"/>
        <v>46346</v>
      </c>
      <c r="AA139" s="464">
        <f t="shared" si="77"/>
        <v>46347</v>
      </c>
    </row>
    <row r="140" spans="1:27">
      <c r="U140" s="464">
        <f t="shared" si="78"/>
        <v>46348</v>
      </c>
      <c r="V140" s="464">
        <f t="shared" si="79"/>
        <v>46349</v>
      </c>
      <c r="W140" s="464">
        <f t="shared" si="80"/>
        <v>46350</v>
      </c>
      <c r="X140" s="464">
        <f t="shared" si="81"/>
        <v>46351</v>
      </c>
      <c r="Y140" s="464">
        <f t="shared" si="82"/>
        <v>46352</v>
      </c>
      <c r="Z140" s="464">
        <f t="shared" si="83"/>
        <v>46353</v>
      </c>
      <c r="AA140" s="464">
        <f t="shared" si="77"/>
        <v>46354</v>
      </c>
    </row>
    <row r="141" spans="1:27">
      <c r="U141" s="464">
        <f t="shared" si="78"/>
        <v>46355</v>
      </c>
      <c r="V141" s="464">
        <f t="shared" si="79"/>
        <v>46356</v>
      </c>
      <c r="W141" s="464">
        <f t="shared" si="80"/>
        <v>46357</v>
      </c>
      <c r="X141" s="464">
        <f t="shared" si="81"/>
        <v>46358</v>
      </c>
      <c r="Y141" s="464">
        <f t="shared" si="82"/>
        <v>46359</v>
      </c>
      <c r="Z141" s="464">
        <f t="shared" si="83"/>
        <v>46360</v>
      </c>
      <c r="AA141" s="464">
        <f t="shared" si="77"/>
        <v>46361</v>
      </c>
    </row>
    <row r="142" spans="1:27">
      <c r="U142" s="464">
        <f t="shared" ref="U142:U169" si="84">AA141+1</f>
        <v>46362</v>
      </c>
      <c r="V142" s="464">
        <f t="shared" si="79"/>
        <v>46363</v>
      </c>
      <c r="W142" s="464">
        <f t="shared" ref="W142:W169" si="85">V142+1</f>
        <v>46364</v>
      </c>
      <c r="X142" s="464">
        <f t="shared" ref="X142:X169" si="86">W142+1</f>
        <v>46365</v>
      </c>
      <c r="Y142" s="464">
        <f t="shared" ref="Y142:Y169" si="87">X142+1</f>
        <v>46366</v>
      </c>
      <c r="Z142" s="464">
        <f t="shared" ref="Z142:Z169" si="88">Y142+1</f>
        <v>46367</v>
      </c>
      <c r="AA142" s="464">
        <f t="shared" si="77"/>
        <v>46368</v>
      </c>
    </row>
    <row r="143" spans="1:27">
      <c r="U143" s="464">
        <f t="shared" si="84"/>
        <v>46369</v>
      </c>
      <c r="V143" s="464">
        <f t="shared" si="79"/>
        <v>46370</v>
      </c>
      <c r="W143" s="464">
        <f t="shared" si="85"/>
        <v>46371</v>
      </c>
      <c r="X143" s="464">
        <f t="shared" si="86"/>
        <v>46372</v>
      </c>
      <c r="Y143" s="464">
        <f t="shared" si="87"/>
        <v>46373</v>
      </c>
      <c r="Z143" s="464">
        <f t="shared" si="88"/>
        <v>46374</v>
      </c>
      <c r="AA143" s="464">
        <f t="shared" si="77"/>
        <v>46375</v>
      </c>
    </row>
    <row r="144" spans="1:27">
      <c r="U144" s="464">
        <f t="shared" si="84"/>
        <v>46376</v>
      </c>
      <c r="V144" s="464">
        <f t="shared" si="79"/>
        <v>46377</v>
      </c>
      <c r="W144" s="464">
        <f t="shared" si="85"/>
        <v>46378</v>
      </c>
      <c r="X144" s="464">
        <f t="shared" si="86"/>
        <v>46379</v>
      </c>
      <c r="Y144" s="464">
        <f t="shared" si="87"/>
        <v>46380</v>
      </c>
      <c r="Z144" s="464">
        <f t="shared" si="88"/>
        <v>46381</v>
      </c>
      <c r="AA144" s="464">
        <f t="shared" si="77"/>
        <v>46382</v>
      </c>
    </row>
    <row r="145" spans="21:27">
      <c r="U145" s="464">
        <f t="shared" si="84"/>
        <v>46383</v>
      </c>
      <c r="V145" s="464">
        <f t="shared" si="79"/>
        <v>46384</v>
      </c>
      <c r="W145" s="464">
        <f t="shared" si="85"/>
        <v>46385</v>
      </c>
      <c r="X145" s="464">
        <f t="shared" si="86"/>
        <v>46386</v>
      </c>
      <c r="Y145" s="464">
        <f t="shared" si="87"/>
        <v>46387</v>
      </c>
      <c r="Z145" s="464">
        <f t="shared" si="88"/>
        <v>46388</v>
      </c>
      <c r="AA145" s="464">
        <f t="shared" si="77"/>
        <v>46389</v>
      </c>
    </row>
    <row r="146" spans="21:27">
      <c r="U146" s="464">
        <f t="shared" si="84"/>
        <v>46390</v>
      </c>
      <c r="V146" s="464">
        <f t="shared" si="79"/>
        <v>46391</v>
      </c>
      <c r="W146" s="464">
        <f t="shared" si="85"/>
        <v>46392</v>
      </c>
      <c r="X146" s="464">
        <f t="shared" si="86"/>
        <v>46393</v>
      </c>
      <c r="Y146" s="464">
        <f t="shared" si="87"/>
        <v>46394</v>
      </c>
      <c r="Z146" s="464">
        <f t="shared" si="88"/>
        <v>46395</v>
      </c>
      <c r="AA146" s="464">
        <f t="shared" si="77"/>
        <v>46396</v>
      </c>
    </row>
    <row r="147" spans="21:27">
      <c r="U147" s="464">
        <f t="shared" si="84"/>
        <v>46397</v>
      </c>
      <c r="V147" s="464">
        <f t="shared" si="79"/>
        <v>46398</v>
      </c>
      <c r="W147" s="464">
        <f t="shared" si="85"/>
        <v>46399</v>
      </c>
      <c r="X147" s="464">
        <f t="shared" si="86"/>
        <v>46400</v>
      </c>
      <c r="Y147" s="464">
        <f t="shared" si="87"/>
        <v>46401</v>
      </c>
      <c r="Z147" s="464">
        <f t="shared" si="88"/>
        <v>46402</v>
      </c>
      <c r="AA147" s="464">
        <f t="shared" si="77"/>
        <v>46403</v>
      </c>
    </row>
    <row r="148" spans="21:27">
      <c r="U148" s="464">
        <f t="shared" si="84"/>
        <v>46404</v>
      </c>
      <c r="V148" s="464">
        <f t="shared" si="79"/>
        <v>46405</v>
      </c>
      <c r="W148" s="464">
        <f t="shared" si="85"/>
        <v>46406</v>
      </c>
      <c r="X148" s="464">
        <f t="shared" si="86"/>
        <v>46407</v>
      </c>
      <c r="Y148" s="464">
        <f t="shared" si="87"/>
        <v>46408</v>
      </c>
      <c r="Z148" s="464">
        <f t="shared" si="88"/>
        <v>46409</v>
      </c>
      <c r="AA148" s="464">
        <f t="shared" si="77"/>
        <v>46410</v>
      </c>
    </row>
    <row r="149" spans="21:27">
      <c r="U149" s="464">
        <f t="shared" si="84"/>
        <v>46411</v>
      </c>
      <c r="V149" s="464">
        <f t="shared" si="79"/>
        <v>46412</v>
      </c>
      <c r="W149" s="464">
        <f t="shared" si="85"/>
        <v>46413</v>
      </c>
      <c r="X149" s="464">
        <f t="shared" si="86"/>
        <v>46414</v>
      </c>
      <c r="Y149" s="464">
        <f t="shared" si="87"/>
        <v>46415</v>
      </c>
      <c r="Z149" s="464">
        <f t="shared" si="88"/>
        <v>46416</v>
      </c>
      <c r="AA149" s="464">
        <f t="shared" si="77"/>
        <v>46417</v>
      </c>
    </row>
    <row r="150" spans="21:27">
      <c r="U150" s="464">
        <f t="shared" si="84"/>
        <v>46418</v>
      </c>
      <c r="V150" s="464">
        <f t="shared" si="79"/>
        <v>46419</v>
      </c>
      <c r="W150" s="464">
        <f t="shared" si="85"/>
        <v>46420</v>
      </c>
      <c r="X150" s="464">
        <f t="shared" si="86"/>
        <v>46421</v>
      </c>
      <c r="Y150" s="464">
        <f t="shared" si="87"/>
        <v>46422</v>
      </c>
      <c r="Z150" s="464">
        <f t="shared" si="88"/>
        <v>46423</v>
      </c>
      <c r="AA150" s="464">
        <f t="shared" si="77"/>
        <v>46424</v>
      </c>
    </row>
    <row r="151" spans="21:27">
      <c r="U151" s="464">
        <f t="shared" si="84"/>
        <v>46425</v>
      </c>
      <c r="V151" s="464">
        <f t="shared" si="79"/>
        <v>46426</v>
      </c>
      <c r="W151" s="464">
        <f t="shared" si="85"/>
        <v>46427</v>
      </c>
      <c r="X151" s="464">
        <f t="shared" si="86"/>
        <v>46428</v>
      </c>
      <c r="Y151" s="464">
        <f t="shared" si="87"/>
        <v>46429</v>
      </c>
      <c r="Z151" s="464">
        <f t="shared" si="88"/>
        <v>46430</v>
      </c>
      <c r="AA151" s="464">
        <f t="shared" si="77"/>
        <v>46431</v>
      </c>
    </row>
    <row r="152" spans="21:27">
      <c r="U152" s="464">
        <f t="shared" si="84"/>
        <v>46432</v>
      </c>
      <c r="V152" s="464">
        <f t="shared" si="79"/>
        <v>46433</v>
      </c>
      <c r="W152" s="464">
        <f t="shared" si="85"/>
        <v>46434</v>
      </c>
      <c r="X152" s="464">
        <f t="shared" si="86"/>
        <v>46435</v>
      </c>
      <c r="Y152" s="464">
        <f t="shared" si="87"/>
        <v>46436</v>
      </c>
      <c r="Z152" s="464">
        <f t="shared" si="88"/>
        <v>46437</v>
      </c>
      <c r="AA152" s="464">
        <f t="shared" si="77"/>
        <v>46438</v>
      </c>
    </row>
    <row r="153" spans="21:27">
      <c r="U153" s="464">
        <f t="shared" si="84"/>
        <v>46439</v>
      </c>
      <c r="V153" s="464">
        <f t="shared" si="79"/>
        <v>46440</v>
      </c>
      <c r="W153" s="464">
        <f t="shared" si="85"/>
        <v>46441</v>
      </c>
      <c r="X153" s="464">
        <f t="shared" si="86"/>
        <v>46442</v>
      </c>
      <c r="Y153" s="464">
        <f t="shared" si="87"/>
        <v>46443</v>
      </c>
      <c r="Z153" s="464">
        <f t="shared" si="88"/>
        <v>46444</v>
      </c>
      <c r="AA153" s="464">
        <f t="shared" si="77"/>
        <v>46445</v>
      </c>
    </row>
    <row r="154" spans="21:27">
      <c r="U154" s="464">
        <f t="shared" si="84"/>
        <v>46446</v>
      </c>
      <c r="V154" s="464">
        <f t="shared" si="79"/>
        <v>46447</v>
      </c>
      <c r="W154" s="464">
        <f t="shared" si="85"/>
        <v>46448</v>
      </c>
      <c r="X154" s="464">
        <f t="shared" si="86"/>
        <v>46449</v>
      </c>
      <c r="Y154" s="464">
        <f t="shared" si="87"/>
        <v>46450</v>
      </c>
      <c r="Z154" s="464">
        <f t="shared" si="88"/>
        <v>46451</v>
      </c>
      <c r="AA154" s="464">
        <f t="shared" si="77"/>
        <v>46452</v>
      </c>
    </row>
    <row r="155" spans="21:27">
      <c r="U155" s="464">
        <f t="shared" si="84"/>
        <v>46453</v>
      </c>
      <c r="V155" s="464">
        <f t="shared" si="79"/>
        <v>46454</v>
      </c>
      <c r="W155" s="464">
        <f t="shared" si="85"/>
        <v>46455</v>
      </c>
      <c r="X155" s="464">
        <f t="shared" si="86"/>
        <v>46456</v>
      </c>
      <c r="Y155" s="464">
        <f t="shared" si="87"/>
        <v>46457</v>
      </c>
      <c r="Z155" s="464">
        <f t="shared" si="88"/>
        <v>46458</v>
      </c>
      <c r="AA155" s="464">
        <f t="shared" si="77"/>
        <v>46459</v>
      </c>
    </row>
    <row r="156" spans="21:27">
      <c r="U156" s="464">
        <f t="shared" si="84"/>
        <v>46460</v>
      </c>
      <c r="V156" s="464">
        <f t="shared" si="79"/>
        <v>46461</v>
      </c>
      <c r="W156" s="464">
        <f t="shared" si="85"/>
        <v>46462</v>
      </c>
      <c r="X156" s="464">
        <f t="shared" si="86"/>
        <v>46463</v>
      </c>
      <c r="Y156" s="464">
        <f t="shared" si="87"/>
        <v>46464</v>
      </c>
      <c r="Z156" s="464">
        <f t="shared" si="88"/>
        <v>46465</v>
      </c>
      <c r="AA156" s="464">
        <f t="shared" si="77"/>
        <v>46466</v>
      </c>
    </row>
    <row r="157" spans="21:27">
      <c r="U157" s="464">
        <f t="shared" si="84"/>
        <v>46467</v>
      </c>
      <c r="V157" s="464">
        <f t="shared" si="79"/>
        <v>46468</v>
      </c>
      <c r="W157" s="464">
        <f t="shared" si="85"/>
        <v>46469</v>
      </c>
      <c r="X157" s="464">
        <f t="shared" si="86"/>
        <v>46470</v>
      </c>
      <c r="Y157" s="464">
        <f t="shared" si="87"/>
        <v>46471</v>
      </c>
      <c r="Z157" s="464">
        <f t="shared" si="88"/>
        <v>46472</v>
      </c>
      <c r="AA157" s="464">
        <f t="shared" si="77"/>
        <v>46473</v>
      </c>
    </row>
    <row r="158" spans="21:27">
      <c r="U158" s="464">
        <f t="shared" si="84"/>
        <v>46474</v>
      </c>
      <c r="V158" s="464">
        <f t="shared" si="79"/>
        <v>46475</v>
      </c>
      <c r="W158" s="464">
        <f t="shared" si="85"/>
        <v>46476</v>
      </c>
      <c r="X158" s="464">
        <f t="shared" si="86"/>
        <v>46477</v>
      </c>
      <c r="Y158" s="464">
        <f t="shared" si="87"/>
        <v>46478</v>
      </c>
      <c r="Z158" s="464">
        <f t="shared" si="88"/>
        <v>46479</v>
      </c>
      <c r="AA158" s="464">
        <f t="shared" si="77"/>
        <v>46480</v>
      </c>
    </row>
    <row r="159" spans="21:27">
      <c r="U159" s="464">
        <f t="shared" si="84"/>
        <v>46481</v>
      </c>
      <c r="V159" s="464">
        <f t="shared" si="79"/>
        <v>46482</v>
      </c>
      <c r="W159" s="464">
        <f t="shared" si="85"/>
        <v>46483</v>
      </c>
      <c r="X159" s="464">
        <f t="shared" si="86"/>
        <v>46484</v>
      </c>
      <c r="Y159" s="464">
        <f t="shared" si="87"/>
        <v>46485</v>
      </c>
      <c r="Z159" s="464">
        <f t="shared" si="88"/>
        <v>46486</v>
      </c>
      <c r="AA159" s="464">
        <f t="shared" si="77"/>
        <v>46487</v>
      </c>
    </row>
    <row r="160" spans="21:27">
      <c r="U160" s="464">
        <f t="shared" si="84"/>
        <v>46488</v>
      </c>
      <c r="V160" s="464">
        <f t="shared" si="79"/>
        <v>46489</v>
      </c>
      <c r="W160" s="464">
        <f t="shared" si="85"/>
        <v>46490</v>
      </c>
      <c r="X160" s="464">
        <f t="shared" si="86"/>
        <v>46491</v>
      </c>
      <c r="Y160" s="464">
        <f t="shared" si="87"/>
        <v>46492</v>
      </c>
      <c r="Z160" s="464">
        <f t="shared" si="88"/>
        <v>46493</v>
      </c>
      <c r="AA160" s="464">
        <f t="shared" si="77"/>
        <v>46494</v>
      </c>
    </row>
    <row r="161" spans="21:27">
      <c r="U161" s="464">
        <f t="shared" si="84"/>
        <v>46495</v>
      </c>
      <c r="V161" s="464">
        <f t="shared" si="79"/>
        <v>46496</v>
      </c>
      <c r="W161" s="464">
        <f t="shared" si="85"/>
        <v>46497</v>
      </c>
      <c r="X161" s="464">
        <f t="shared" si="86"/>
        <v>46498</v>
      </c>
      <c r="Y161" s="464">
        <f t="shared" si="87"/>
        <v>46499</v>
      </c>
      <c r="Z161" s="464">
        <f t="shared" si="88"/>
        <v>46500</v>
      </c>
      <c r="AA161" s="464">
        <f t="shared" si="77"/>
        <v>46501</v>
      </c>
    </row>
    <row r="162" spans="21:27">
      <c r="U162" s="464">
        <f t="shared" si="84"/>
        <v>46502</v>
      </c>
      <c r="V162" s="464">
        <f t="shared" si="79"/>
        <v>46503</v>
      </c>
      <c r="W162" s="464">
        <f t="shared" si="85"/>
        <v>46504</v>
      </c>
      <c r="X162" s="464">
        <f t="shared" si="86"/>
        <v>46505</v>
      </c>
      <c r="Y162" s="464">
        <f t="shared" si="87"/>
        <v>46506</v>
      </c>
      <c r="Z162" s="464">
        <f t="shared" si="88"/>
        <v>46507</v>
      </c>
      <c r="AA162" s="464">
        <f t="shared" si="77"/>
        <v>46508</v>
      </c>
    </row>
    <row r="163" spans="21:27">
      <c r="U163" s="464">
        <f t="shared" si="84"/>
        <v>46509</v>
      </c>
      <c r="V163" s="464">
        <f t="shared" si="79"/>
        <v>46510</v>
      </c>
      <c r="W163" s="464">
        <f t="shared" si="85"/>
        <v>46511</v>
      </c>
      <c r="X163" s="464">
        <f t="shared" si="86"/>
        <v>46512</v>
      </c>
      <c r="Y163" s="464">
        <f t="shared" si="87"/>
        <v>46513</v>
      </c>
      <c r="Z163" s="464">
        <f t="shared" si="88"/>
        <v>46514</v>
      </c>
      <c r="AA163" s="464">
        <f t="shared" si="77"/>
        <v>46515</v>
      </c>
    </row>
    <row r="164" spans="21:27">
      <c r="U164" s="464">
        <f t="shared" si="84"/>
        <v>46516</v>
      </c>
      <c r="V164" s="464">
        <f t="shared" si="79"/>
        <v>46517</v>
      </c>
      <c r="W164" s="464">
        <f t="shared" si="85"/>
        <v>46518</v>
      </c>
      <c r="X164" s="464">
        <f t="shared" si="86"/>
        <v>46519</v>
      </c>
      <c r="Y164" s="464">
        <f t="shared" si="87"/>
        <v>46520</v>
      </c>
      <c r="Z164" s="464">
        <f t="shared" si="88"/>
        <v>46521</v>
      </c>
      <c r="AA164" s="464">
        <f t="shared" si="77"/>
        <v>46522</v>
      </c>
    </row>
    <row r="165" spans="21:27">
      <c r="U165" s="464">
        <f t="shared" si="84"/>
        <v>46523</v>
      </c>
      <c r="V165" s="464">
        <f t="shared" si="79"/>
        <v>46524</v>
      </c>
      <c r="W165" s="464">
        <f t="shared" si="85"/>
        <v>46525</v>
      </c>
      <c r="X165" s="464">
        <f t="shared" si="86"/>
        <v>46526</v>
      </c>
      <c r="Y165" s="464">
        <f t="shared" si="87"/>
        <v>46527</v>
      </c>
      <c r="Z165" s="464">
        <f t="shared" si="88"/>
        <v>46528</v>
      </c>
      <c r="AA165" s="464">
        <f t="shared" si="77"/>
        <v>46529</v>
      </c>
    </row>
    <row r="166" spans="21:27">
      <c r="U166" s="464">
        <f t="shared" si="84"/>
        <v>46530</v>
      </c>
      <c r="V166" s="464">
        <f t="shared" si="79"/>
        <v>46531</v>
      </c>
      <c r="W166" s="464">
        <f t="shared" si="85"/>
        <v>46532</v>
      </c>
      <c r="X166" s="464">
        <f t="shared" si="86"/>
        <v>46533</v>
      </c>
      <c r="Y166" s="464">
        <f t="shared" si="87"/>
        <v>46534</v>
      </c>
      <c r="Z166" s="464">
        <f t="shared" si="88"/>
        <v>46535</v>
      </c>
      <c r="AA166" s="464">
        <f t="shared" si="77"/>
        <v>46536</v>
      </c>
    </row>
    <row r="167" spans="21:27">
      <c r="U167" s="464">
        <f t="shared" si="84"/>
        <v>46537</v>
      </c>
      <c r="V167" s="464">
        <f t="shared" si="79"/>
        <v>46538</v>
      </c>
      <c r="W167" s="464">
        <f t="shared" si="85"/>
        <v>46539</v>
      </c>
      <c r="X167" s="464">
        <f t="shared" si="86"/>
        <v>46540</v>
      </c>
      <c r="Y167" s="464">
        <f t="shared" si="87"/>
        <v>46541</v>
      </c>
      <c r="Z167" s="464">
        <f t="shared" si="88"/>
        <v>46542</v>
      </c>
      <c r="AA167" s="464">
        <f t="shared" si="77"/>
        <v>46543</v>
      </c>
    </row>
    <row r="168" spans="21:27">
      <c r="U168" s="464">
        <f t="shared" si="84"/>
        <v>46544</v>
      </c>
      <c r="V168" s="464">
        <f t="shared" si="79"/>
        <v>46545</v>
      </c>
      <c r="W168" s="464">
        <f t="shared" si="85"/>
        <v>46546</v>
      </c>
      <c r="X168" s="464">
        <f t="shared" si="86"/>
        <v>46547</v>
      </c>
      <c r="Y168" s="464">
        <f t="shared" si="87"/>
        <v>46548</v>
      </c>
      <c r="Z168" s="464">
        <f t="shared" si="88"/>
        <v>46549</v>
      </c>
      <c r="AA168" s="464">
        <f t="shared" si="77"/>
        <v>46550</v>
      </c>
    </row>
    <row r="169" spans="21:27">
      <c r="U169" s="464">
        <f t="shared" si="84"/>
        <v>46551</v>
      </c>
      <c r="V169" s="464">
        <f t="shared" si="79"/>
        <v>46552</v>
      </c>
      <c r="W169" s="464">
        <f t="shared" si="85"/>
        <v>46553</v>
      </c>
      <c r="X169" s="464">
        <f t="shared" si="86"/>
        <v>46554</v>
      </c>
      <c r="Y169" s="464">
        <f t="shared" si="87"/>
        <v>46555</v>
      </c>
      <c r="Z169" s="464">
        <f t="shared" si="88"/>
        <v>46556</v>
      </c>
      <c r="AA169" s="464">
        <f t="shared" si="77"/>
        <v>46557</v>
      </c>
    </row>
    <row r="170" spans="21:27">
      <c r="U170" s="464">
        <f t="shared" ref="U170:U180" si="89">AA169+1</f>
        <v>46558</v>
      </c>
      <c r="V170" s="464">
        <f t="shared" si="79"/>
        <v>46559</v>
      </c>
      <c r="W170" s="464">
        <f t="shared" ref="W170:W180" si="90">V170+1</f>
        <v>46560</v>
      </c>
      <c r="X170" s="464">
        <f t="shared" ref="X170:X179" si="91">W170+1</f>
        <v>46561</v>
      </c>
      <c r="Y170" s="464">
        <f t="shared" ref="Y170:Y179" si="92">X170+1</f>
        <v>46562</v>
      </c>
      <c r="Z170" s="464">
        <f t="shared" ref="Z170:Z179" si="93">Y170+1</f>
        <v>46563</v>
      </c>
      <c r="AA170" s="464">
        <f t="shared" si="77"/>
        <v>46564</v>
      </c>
    </row>
    <row r="171" spans="21:27">
      <c r="U171" s="464">
        <f t="shared" si="89"/>
        <v>46565</v>
      </c>
      <c r="V171" s="464">
        <f t="shared" si="79"/>
        <v>46566</v>
      </c>
      <c r="W171" s="464">
        <f t="shared" si="90"/>
        <v>46567</v>
      </c>
      <c r="X171" s="464">
        <f t="shared" si="91"/>
        <v>46568</v>
      </c>
      <c r="Y171" s="464">
        <f t="shared" si="92"/>
        <v>46569</v>
      </c>
      <c r="Z171" s="464">
        <f t="shared" si="93"/>
        <v>46570</v>
      </c>
      <c r="AA171" s="464">
        <f t="shared" si="77"/>
        <v>46571</v>
      </c>
    </row>
    <row r="172" spans="21:27">
      <c r="U172" s="464">
        <f t="shared" si="89"/>
        <v>46572</v>
      </c>
      <c r="V172" s="464">
        <f t="shared" si="79"/>
        <v>46573</v>
      </c>
      <c r="W172" s="464">
        <f t="shared" si="90"/>
        <v>46574</v>
      </c>
      <c r="X172" s="464">
        <f t="shared" si="91"/>
        <v>46575</v>
      </c>
      <c r="Y172" s="464">
        <f t="shared" si="92"/>
        <v>46576</v>
      </c>
      <c r="Z172" s="464">
        <f t="shared" si="93"/>
        <v>46577</v>
      </c>
      <c r="AA172" s="464">
        <f t="shared" si="77"/>
        <v>46578</v>
      </c>
    </row>
    <row r="173" spans="21:27">
      <c r="U173" s="464">
        <f t="shared" si="89"/>
        <v>46579</v>
      </c>
      <c r="V173" s="464">
        <f t="shared" si="79"/>
        <v>46580</v>
      </c>
      <c r="W173" s="464">
        <f t="shared" si="90"/>
        <v>46581</v>
      </c>
      <c r="X173" s="464">
        <f t="shared" si="91"/>
        <v>46582</v>
      </c>
      <c r="Y173" s="464">
        <f t="shared" si="92"/>
        <v>46583</v>
      </c>
      <c r="Z173" s="464">
        <f t="shared" si="93"/>
        <v>46584</v>
      </c>
      <c r="AA173" s="464">
        <f t="shared" si="77"/>
        <v>46585</v>
      </c>
    </row>
    <row r="174" spans="21:27">
      <c r="U174" s="464">
        <f t="shared" si="89"/>
        <v>46586</v>
      </c>
      <c r="V174" s="464">
        <f t="shared" si="79"/>
        <v>46587</v>
      </c>
      <c r="W174" s="464">
        <f t="shared" si="90"/>
        <v>46588</v>
      </c>
      <c r="X174" s="464">
        <f t="shared" si="91"/>
        <v>46589</v>
      </c>
      <c r="Y174" s="464">
        <f t="shared" si="92"/>
        <v>46590</v>
      </c>
      <c r="Z174" s="464">
        <f t="shared" si="93"/>
        <v>46591</v>
      </c>
      <c r="AA174" s="464">
        <f t="shared" si="77"/>
        <v>46592</v>
      </c>
    </row>
    <row r="175" spans="21:27">
      <c r="U175" s="464">
        <f t="shared" si="89"/>
        <v>46593</v>
      </c>
      <c r="V175" s="464">
        <f t="shared" si="79"/>
        <v>46594</v>
      </c>
      <c r="W175" s="464">
        <f t="shared" si="90"/>
        <v>46595</v>
      </c>
      <c r="X175" s="464">
        <f t="shared" si="91"/>
        <v>46596</v>
      </c>
      <c r="Y175" s="464">
        <f t="shared" si="92"/>
        <v>46597</v>
      </c>
      <c r="Z175" s="464">
        <f t="shared" si="93"/>
        <v>46598</v>
      </c>
      <c r="AA175" s="464">
        <f t="shared" si="77"/>
        <v>46599</v>
      </c>
    </row>
    <row r="176" spans="21:27">
      <c r="U176" s="464">
        <f t="shared" si="89"/>
        <v>46600</v>
      </c>
      <c r="V176" s="464">
        <f t="shared" si="79"/>
        <v>46601</v>
      </c>
      <c r="W176" s="464">
        <f t="shared" si="90"/>
        <v>46602</v>
      </c>
      <c r="X176" s="464">
        <f t="shared" si="91"/>
        <v>46603</v>
      </c>
      <c r="Y176" s="464">
        <f t="shared" si="92"/>
        <v>46604</v>
      </c>
      <c r="Z176" s="464">
        <f t="shared" si="93"/>
        <v>46605</v>
      </c>
      <c r="AA176" s="464">
        <f t="shared" si="77"/>
        <v>46606</v>
      </c>
    </row>
    <row r="177" spans="21:27">
      <c r="U177" s="464">
        <f t="shared" si="89"/>
        <v>46607</v>
      </c>
      <c r="V177" s="464">
        <f t="shared" si="79"/>
        <v>46608</v>
      </c>
      <c r="W177" s="464">
        <f t="shared" si="90"/>
        <v>46609</v>
      </c>
      <c r="X177" s="464">
        <f t="shared" si="91"/>
        <v>46610</v>
      </c>
      <c r="Y177" s="464">
        <f t="shared" si="92"/>
        <v>46611</v>
      </c>
      <c r="Z177" s="464">
        <f t="shared" si="93"/>
        <v>46612</v>
      </c>
      <c r="AA177" s="464">
        <f t="shared" si="77"/>
        <v>46613</v>
      </c>
    </row>
    <row r="178" spans="21:27">
      <c r="U178" s="464">
        <f t="shared" si="89"/>
        <v>46614</v>
      </c>
      <c r="V178" s="464">
        <f t="shared" si="79"/>
        <v>46615</v>
      </c>
      <c r="W178" s="464">
        <f t="shared" si="90"/>
        <v>46616</v>
      </c>
      <c r="X178" s="464">
        <f t="shared" si="91"/>
        <v>46617</v>
      </c>
      <c r="Y178" s="464">
        <f t="shared" si="92"/>
        <v>46618</v>
      </c>
      <c r="Z178" s="464">
        <f t="shared" si="93"/>
        <v>46619</v>
      </c>
      <c r="AA178" s="464">
        <f t="shared" si="77"/>
        <v>46620</v>
      </c>
    </row>
    <row r="179" spans="21:27">
      <c r="U179" s="464">
        <f t="shared" si="89"/>
        <v>46621</v>
      </c>
      <c r="V179" s="464">
        <f t="shared" si="79"/>
        <v>46622</v>
      </c>
      <c r="W179" s="464">
        <f t="shared" si="90"/>
        <v>46623</v>
      </c>
      <c r="X179" s="464">
        <f t="shared" si="91"/>
        <v>46624</v>
      </c>
      <c r="Y179" s="464">
        <f t="shared" si="92"/>
        <v>46625</v>
      </c>
      <c r="Z179" s="464">
        <f t="shared" si="93"/>
        <v>46626</v>
      </c>
      <c r="AA179" s="464">
        <f t="shared" si="77"/>
        <v>46627</v>
      </c>
    </row>
    <row r="180" spans="21:27">
      <c r="U180" s="464">
        <f t="shared" si="89"/>
        <v>46628</v>
      </c>
      <c r="V180" s="464">
        <f t="shared" si="79"/>
        <v>46629</v>
      </c>
      <c r="W180" s="464">
        <f t="shared" si="90"/>
        <v>46630</v>
      </c>
      <c r="X180" s="440"/>
      <c r="Y180" s="440"/>
      <c r="Z180" s="440"/>
      <c r="AA180" s="440"/>
    </row>
    <row r="181" spans="21:27">
      <c r="U181" s="440"/>
      <c r="V181" s="440"/>
      <c r="W181" s="440"/>
      <c r="X181" s="440"/>
      <c r="Y181" s="440"/>
      <c r="Z181" s="440"/>
      <c r="AA181" s="440"/>
    </row>
    <row r="182" spans="21:27">
      <c r="U182" s="440"/>
      <c r="V182" s="440"/>
      <c r="W182" s="440"/>
      <c r="X182" s="440"/>
      <c r="Y182" s="440"/>
      <c r="Z182" s="440"/>
      <c r="AA182" s="440"/>
    </row>
    <row r="183" spans="21:27">
      <c r="U183" s="440"/>
      <c r="V183" s="440"/>
      <c r="W183" s="440"/>
      <c r="X183" s="440"/>
      <c r="Y183" s="440"/>
      <c r="Z183" s="440"/>
      <c r="AA183" s="440"/>
    </row>
    <row r="184" spans="21:27">
      <c r="U184" s="440"/>
      <c r="V184" s="440"/>
      <c r="W184" s="440"/>
      <c r="X184" s="440"/>
      <c r="Y184" s="440"/>
      <c r="Z184" s="440"/>
      <c r="AA184" s="440"/>
    </row>
    <row r="185" spans="21:27">
      <c r="U185" s="440"/>
      <c r="V185" s="440"/>
      <c r="W185" s="440"/>
      <c r="X185" s="440"/>
      <c r="Y185" s="440"/>
      <c r="Z185" s="440"/>
      <c r="AA185" s="440"/>
    </row>
    <row r="186" spans="21:27">
      <c r="U186" s="440"/>
      <c r="V186" s="440"/>
      <c r="W186" s="440"/>
      <c r="X186" s="440"/>
      <c r="Y186" s="440"/>
      <c r="Z186" s="440"/>
      <c r="AA186" s="440"/>
    </row>
    <row r="187" spans="21:27">
      <c r="U187" s="440"/>
      <c r="V187" s="440"/>
      <c r="W187" s="440"/>
      <c r="X187" s="440"/>
      <c r="Y187" s="440"/>
      <c r="Z187" s="440"/>
      <c r="AA187" s="440"/>
    </row>
    <row r="188" spans="21:27">
      <c r="U188" s="440"/>
      <c r="V188" s="440"/>
      <c r="W188" s="440"/>
      <c r="X188" s="440"/>
      <c r="Y188" s="440"/>
      <c r="Z188" s="440"/>
      <c r="AA188" s="440"/>
    </row>
    <row r="189" spans="21:27">
      <c r="U189" s="440"/>
      <c r="V189" s="440"/>
      <c r="W189" s="440"/>
      <c r="X189" s="440"/>
      <c r="Y189" s="440"/>
      <c r="Z189" s="440"/>
      <c r="AA189" s="440"/>
    </row>
    <row r="190" spans="21:27">
      <c r="U190" s="440"/>
      <c r="V190" s="440"/>
      <c r="W190" s="440"/>
      <c r="X190" s="440"/>
      <c r="Y190" s="440"/>
      <c r="Z190" s="440"/>
      <c r="AA190" s="440"/>
    </row>
    <row r="191" spans="21:27">
      <c r="U191" s="440"/>
      <c r="V191" s="440"/>
      <c r="W191" s="440"/>
      <c r="X191" s="440"/>
      <c r="Y191" s="440"/>
      <c r="Z191" s="440"/>
      <c r="AA191" s="440"/>
    </row>
    <row r="192" spans="21:27">
      <c r="U192" s="440"/>
      <c r="V192" s="440"/>
      <c r="W192" s="440"/>
      <c r="X192" s="440"/>
      <c r="Y192" s="440"/>
      <c r="Z192" s="440"/>
      <c r="AA192" s="440"/>
    </row>
    <row r="193" spans="21:27">
      <c r="U193" s="440"/>
      <c r="V193" s="440"/>
      <c r="W193" s="440"/>
      <c r="X193" s="440"/>
      <c r="Y193" s="440"/>
      <c r="Z193" s="440"/>
      <c r="AA193" s="440"/>
    </row>
    <row r="194" spans="21:27">
      <c r="U194" s="440"/>
      <c r="V194" s="440"/>
      <c r="W194" s="440"/>
      <c r="X194" s="440"/>
      <c r="Y194" s="440"/>
      <c r="Z194" s="440"/>
      <c r="AA194" s="440"/>
    </row>
    <row r="195" spans="21:27">
      <c r="U195" s="440"/>
      <c r="V195" s="440"/>
      <c r="W195" s="440"/>
      <c r="X195" s="440"/>
      <c r="Y195" s="440"/>
      <c r="Z195" s="440"/>
      <c r="AA195" s="440"/>
    </row>
    <row r="196" spans="21:27">
      <c r="U196" s="440"/>
      <c r="V196" s="440"/>
      <c r="W196" s="440"/>
      <c r="X196" s="440"/>
      <c r="Y196" s="440"/>
      <c r="Z196" s="440"/>
      <c r="AA196" s="440"/>
    </row>
    <row r="197" spans="21:27">
      <c r="U197" s="440"/>
      <c r="V197" s="440"/>
      <c r="W197" s="440"/>
      <c r="X197" s="440"/>
      <c r="Y197" s="440"/>
      <c r="Z197" s="440"/>
      <c r="AA197" s="440"/>
    </row>
    <row r="198" spans="21:27">
      <c r="U198" s="440"/>
      <c r="V198" s="440"/>
      <c r="W198" s="440"/>
      <c r="X198" s="440"/>
      <c r="Y198" s="440"/>
      <c r="Z198" s="440"/>
      <c r="AA198" s="440"/>
    </row>
    <row r="199" spans="21:27">
      <c r="U199" s="440"/>
      <c r="V199" s="440"/>
      <c r="W199" s="440"/>
      <c r="X199" s="440"/>
      <c r="Y199" s="440"/>
      <c r="Z199" s="440"/>
      <c r="AA199" s="440"/>
    </row>
    <row r="200" spans="21:27">
      <c r="U200" s="440"/>
      <c r="V200" s="440"/>
      <c r="W200" s="440"/>
      <c r="X200" s="440"/>
      <c r="Y200" s="440"/>
      <c r="Z200" s="440"/>
      <c r="AA200" s="440"/>
    </row>
    <row r="201" spans="21:27">
      <c r="U201" s="440"/>
      <c r="V201" s="440"/>
      <c r="W201" s="440"/>
      <c r="X201" s="440"/>
      <c r="Y201" s="440"/>
      <c r="Z201" s="440"/>
      <c r="AA201" s="440"/>
    </row>
    <row r="202" spans="21:27">
      <c r="U202" s="440"/>
      <c r="V202" s="440"/>
      <c r="W202" s="440"/>
      <c r="X202" s="440"/>
      <c r="Y202" s="440"/>
      <c r="Z202" s="440"/>
      <c r="AA202" s="440"/>
    </row>
    <row r="203" spans="21:27">
      <c r="U203" s="440"/>
      <c r="V203" s="440"/>
      <c r="W203" s="440"/>
      <c r="X203" s="440"/>
      <c r="Y203" s="440"/>
      <c r="Z203" s="440"/>
      <c r="AA203" s="440"/>
    </row>
    <row r="204" spans="21:27">
      <c r="U204" s="440"/>
      <c r="V204" s="440"/>
      <c r="W204" s="440"/>
      <c r="X204" s="440"/>
      <c r="Y204" s="440"/>
      <c r="Z204" s="440"/>
      <c r="AA204" s="440"/>
    </row>
    <row r="205" spans="21:27">
      <c r="U205" s="440"/>
      <c r="V205" s="440"/>
      <c r="W205" s="440"/>
      <c r="X205" s="440"/>
      <c r="Y205" s="440"/>
      <c r="Z205" s="440"/>
      <c r="AA205" s="440"/>
    </row>
    <row r="206" spans="21:27">
      <c r="U206" s="440"/>
      <c r="V206" s="440"/>
      <c r="W206" s="440"/>
      <c r="X206" s="440"/>
      <c r="Y206" s="440"/>
      <c r="Z206" s="440"/>
      <c r="AA206" s="440"/>
    </row>
    <row r="207" spans="21:27">
      <c r="U207" s="440"/>
      <c r="V207" s="440"/>
      <c r="W207" s="440"/>
      <c r="X207" s="440"/>
      <c r="Y207" s="440"/>
      <c r="Z207" s="440"/>
      <c r="AA207" s="440"/>
    </row>
    <row r="208" spans="21:27">
      <c r="U208" s="440"/>
      <c r="V208" s="440"/>
      <c r="W208" s="440"/>
      <c r="X208" s="440"/>
      <c r="Y208" s="440"/>
      <c r="Z208" s="440"/>
      <c r="AA208" s="440"/>
    </row>
    <row r="209" spans="21:27">
      <c r="U209" s="440"/>
      <c r="V209" s="440"/>
      <c r="W209" s="440"/>
      <c r="X209" s="440"/>
      <c r="Y209" s="440"/>
      <c r="Z209" s="440"/>
      <c r="AA209" s="440"/>
    </row>
    <row r="210" spans="21:27">
      <c r="U210" s="440"/>
      <c r="V210" s="440"/>
      <c r="W210" s="440"/>
      <c r="X210" s="440"/>
      <c r="Y210" s="440"/>
      <c r="Z210" s="440"/>
      <c r="AA210" s="440"/>
    </row>
    <row r="211" spans="21:27">
      <c r="U211" s="440"/>
      <c r="V211" s="440"/>
      <c r="W211" s="440"/>
      <c r="X211" s="440"/>
      <c r="Y211" s="440"/>
      <c r="Z211" s="440"/>
      <c r="AA211" s="440"/>
    </row>
    <row r="212" spans="21:27">
      <c r="U212" s="440"/>
      <c r="V212" s="440"/>
      <c r="W212" s="440"/>
      <c r="X212" s="440"/>
      <c r="Y212" s="440"/>
      <c r="Z212" s="440"/>
      <c r="AA212" s="440"/>
    </row>
    <row r="213" spans="21:27">
      <c r="U213" s="440"/>
      <c r="V213" s="440"/>
      <c r="W213" s="440"/>
      <c r="X213" s="440"/>
      <c r="Y213" s="440"/>
      <c r="Z213" s="440"/>
      <c r="AA213" s="440"/>
    </row>
    <row r="214" spans="21:27">
      <c r="U214" s="440"/>
      <c r="V214" s="440"/>
      <c r="W214" s="440"/>
      <c r="X214" s="440"/>
      <c r="Y214" s="440"/>
      <c r="Z214" s="440"/>
      <c r="AA214" s="440"/>
    </row>
    <row r="215" spans="21:27">
      <c r="U215" s="440"/>
      <c r="V215" s="440"/>
      <c r="W215" s="440"/>
      <c r="X215" s="440"/>
      <c r="Y215" s="440"/>
      <c r="Z215" s="440"/>
      <c r="AA215" s="440"/>
    </row>
    <row r="216" spans="21:27">
      <c r="U216" s="440"/>
      <c r="V216" s="440"/>
      <c r="W216" s="440"/>
      <c r="X216" s="440"/>
      <c r="Y216" s="440"/>
      <c r="Z216" s="440"/>
      <c r="AA216" s="440"/>
    </row>
    <row r="217" spans="21:27">
      <c r="U217" s="440"/>
      <c r="V217" s="440"/>
      <c r="W217" s="440"/>
      <c r="X217" s="440"/>
      <c r="Y217" s="440"/>
      <c r="Z217" s="440"/>
      <c r="AA217" s="440"/>
    </row>
    <row r="218" spans="21:27">
      <c r="U218" s="440"/>
      <c r="V218" s="440"/>
      <c r="W218" s="440"/>
      <c r="X218" s="440"/>
      <c r="Y218" s="440"/>
      <c r="Z218" s="440"/>
      <c r="AA218" s="440"/>
    </row>
    <row r="219" spans="21:27">
      <c r="U219" s="440"/>
      <c r="V219" s="440"/>
      <c r="W219" s="440"/>
      <c r="X219" s="440"/>
      <c r="Y219" s="440"/>
      <c r="Z219" s="440"/>
      <c r="AA219" s="440"/>
    </row>
    <row r="220" spans="21:27">
      <c r="U220" s="440"/>
      <c r="V220" s="440"/>
      <c r="W220" s="440"/>
      <c r="X220" s="440"/>
      <c r="Y220" s="440"/>
      <c r="Z220" s="440"/>
      <c r="AA220" s="440"/>
    </row>
    <row r="221" spans="21:27">
      <c r="U221" s="440"/>
      <c r="V221" s="440"/>
      <c r="W221" s="440"/>
      <c r="X221" s="440"/>
      <c r="Y221" s="440"/>
      <c r="Z221" s="440"/>
      <c r="AA221" s="440"/>
    </row>
    <row r="222" spans="21:27">
      <c r="U222" s="440"/>
      <c r="V222" s="440"/>
      <c r="W222" s="440"/>
      <c r="X222" s="440"/>
      <c r="Y222" s="440"/>
      <c r="Z222" s="440"/>
      <c r="AA222" s="440"/>
    </row>
    <row r="223" spans="21:27">
      <c r="U223" s="440"/>
      <c r="V223" s="440"/>
      <c r="W223" s="440"/>
      <c r="X223" s="440"/>
      <c r="Y223" s="440"/>
      <c r="Z223" s="440"/>
      <c r="AA223" s="440"/>
    </row>
    <row r="224" spans="21:27">
      <c r="U224" s="440"/>
      <c r="V224" s="440"/>
      <c r="W224" s="440"/>
      <c r="X224" s="440"/>
      <c r="Y224" s="440"/>
      <c r="Z224" s="440"/>
      <c r="AA224" s="440"/>
    </row>
    <row r="225" spans="21:27">
      <c r="U225" s="440"/>
      <c r="V225" s="440"/>
      <c r="W225" s="440"/>
      <c r="X225" s="440"/>
      <c r="Y225" s="440"/>
      <c r="Z225" s="440"/>
      <c r="AA225" s="440"/>
    </row>
    <row r="226" spans="21:27">
      <c r="U226" s="440"/>
      <c r="V226" s="440"/>
      <c r="W226" s="440"/>
      <c r="X226" s="440"/>
      <c r="Y226" s="440"/>
      <c r="Z226" s="440"/>
      <c r="AA226" s="440"/>
    </row>
    <row r="227" spans="21:27">
      <c r="U227" s="440"/>
      <c r="V227" s="440"/>
      <c r="W227" s="440"/>
      <c r="X227" s="440"/>
      <c r="Y227" s="440"/>
      <c r="Z227" s="440"/>
      <c r="AA227" s="440"/>
    </row>
    <row r="228" spans="21:27">
      <c r="U228" s="440"/>
      <c r="V228" s="440"/>
      <c r="W228" s="440"/>
      <c r="X228" s="440"/>
      <c r="Y228" s="440"/>
      <c r="Z228" s="440"/>
      <c r="AA228" s="440"/>
    </row>
    <row r="229" spans="21:27">
      <c r="U229" s="440"/>
      <c r="V229" s="440"/>
      <c r="W229" s="440"/>
      <c r="X229" s="440"/>
      <c r="Y229" s="440"/>
      <c r="Z229" s="440"/>
      <c r="AA229" s="440"/>
    </row>
    <row r="230" spans="21:27">
      <c r="U230" s="440"/>
      <c r="V230" s="440"/>
      <c r="W230" s="440"/>
      <c r="X230" s="440"/>
      <c r="Y230" s="440"/>
      <c r="Z230" s="440"/>
      <c r="AA230" s="440"/>
    </row>
    <row r="231" spans="21:27">
      <c r="U231" s="440"/>
      <c r="V231" s="440"/>
      <c r="W231" s="440"/>
      <c r="X231" s="440"/>
      <c r="Y231" s="440"/>
      <c r="Z231" s="440"/>
      <c r="AA231" s="440"/>
    </row>
    <row r="232" spans="21:27">
      <c r="U232" s="440"/>
      <c r="V232" s="440"/>
      <c r="W232" s="440"/>
      <c r="X232" s="440"/>
      <c r="Y232" s="440"/>
      <c r="Z232" s="440"/>
      <c r="AA232" s="440"/>
    </row>
    <row r="233" spans="21:27">
      <c r="U233" s="440"/>
      <c r="V233" s="440"/>
      <c r="W233" s="440"/>
      <c r="X233" s="440"/>
      <c r="Y233" s="440"/>
      <c r="Z233" s="440"/>
      <c r="AA233" s="440"/>
    </row>
    <row r="234" spans="21:27">
      <c r="U234" s="440"/>
      <c r="V234" s="440"/>
      <c r="W234" s="440"/>
      <c r="X234" s="440"/>
      <c r="Y234" s="440"/>
      <c r="Z234" s="440"/>
      <c r="AA234" s="440"/>
    </row>
    <row r="235" spans="21:27">
      <c r="U235" s="440"/>
      <c r="V235" s="440"/>
      <c r="W235" s="440"/>
      <c r="X235" s="440"/>
      <c r="Y235" s="440"/>
      <c r="Z235" s="440"/>
      <c r="AA235" s="440"/>
    </row>
    <row r="236" spans="21:27">
      <c r="U236" s="440"/>
      <c r="V236" s="440"/>
      <c r="W236" s="440"/>
      <c r="X236" s="440"/>
      <c r="Y236" s="440"/>
      <c r="Z236" s="440"/>
      <c r="AA236" s="440"/>
    </row>
    <row r="237" spans="21:27">
      <c r="U237" s="440"/>
      <c r="V237" s="440"/>
      <c r="W237" s="440"/>
      <c r="X237" s="440"/>
      <c r="Y237" s="440"/>
      <c r="Z237" s="440"/>
      <c r="AA237" s="440"/>
    </row>
    <row r="238" spans="21:27">
      <c r="U238" s="440"/>
      <c r="V238" s="440"/>
      <c r="W238" s="440"/>
      <c r="X238" s="440"/>
      <c r="Y238" s="440"/>
      <c r="Z238" s="440"/>
      <c r="AA238" s="440"/>
    </row>
    <row r="239" spans="21:27">
      <c r="U239" s="440"/>
      <c r="V239" s="440"/>
      <c r="W239" s="440"/>
      <c r="X239" s="440"/>
      <c r="Y239" s="440"/>
      <c r="Z239" s="440"/>
      <c r="AA239" s="440"/>
    </row>
    <row r="240" spans="21:27">
      <c r="U240" s="440"/>
      <c r="V240" s="440"/>
      <c r="W240" s="440"/>
      <c r="X240" s="440"/>
      <c r="Y240" s="440"/>
      <c r="Z240" s="440"/>
      <c r="AA240" s="440"/>
    </row>
    <row r="241" spans="21:27">
      <c r="U241" s="440"/>
      <c r="V241" s="440"/>
      <c r="W241" s="440"/>
      <c r="X241" s="440"/>
      <c r="Y241" s="440"/>
      <c r="Z241" s="440"/>
      <c r="AA241" s="440"/>
    </row>
    <row r="242" spans="21:27">
      <c r="U242" s="440"/>
      <c r="V242" s="440"/>
      <c r="W242" s="440"/>
      <c r="X242" s="440"/>
      <c r="Y242" s="440"/>
      <c r="Z242" s="440"/>
      <c r="AA242" s="440"/>
    </row>
    <row r="243" spans="21:27">
      <c r="U243" s="440"/>
      <c r="V243" s="440"/>
      <c r="W243" s="440"/>
      <c r="X243" s="440"/>
      <c r="Y243" s="440"/>
      <c r="Z243" s="440"/>
      <c r="AA243" s="440"/>
    </row>
    <row r="244" spans="21:27">
      <c r="U244" s="440"/>
      <c r="V244" s="440"/>
      <c r="W244" s="440"/>
      <c r="X244" s="440"/>
      <c r="Y244" s="440"/>
      <c r="Z244" s="440"/>
      <c r="AA244" s="440"/>
    </row>
    <row r="245" spans="21:27">
      <c r="U245" s="440"/>
      <c r="V245" s="440"/>
      <c r="W245" s="440"/>
      <c r="X245" s="440"/>
      <c r="Y245" s="440"/>
      <c r="Z245" s="440"/>
      <c r="AA245" s="440"/>
    </row>
    <row r="246" spans="21:27">
      <c r="U246" s="440"/>
      <c r="V246" s="440"/>
      <c r="W246" s="440"/>
      <c r="X246" s="440"/>
      <c r="Y246" s="440"/>
      <c r="Z246" s="440"/>
      <c r="AA246" s="440"/>
    </row>
    <row r="247" spans="21:27">
      <c r="U247" s="440"/>
      <c r="V247" s="440"/>
      <c r="W247" s="440"/>
      <c r="X247" s="440"/>
      <c r="Y247" s="440"/>
      <c r="Z247" s="440"/>
      <c r="AA247" s="440"/>
    </row>
    <row r="248" spans="21:27">
      <c r="U248" s="440"/>
      <c r="V248" s="440"/>
      <c r="W248" s="440"/>
      <c r="X248" s="440"/>
      <c r="Y248" s="440"/>
      <c r="Z248" s="440"/>
      <c r="AA248" s="440"/>
    </row>
    <row r="249" spans="21:27">
      <c r="U249" s="440"/>
      <c r="V249" s="440"/>
      <c r="W249" s="440"/>
      <c r="X249" s="440"/>
      <c r="Y249" s="440"/>
      <c r="Z249" s="440"/>
      <c r="AA249" s="440"/>
    </row>
    <row r="250" spans="21:27">
      <c r="U250" s="440"/>
      <c r="V250" s="440"/>
      <c r="W250" s="440"/>
      <c r="X250" s="440"/>
      <c r="Y250" s="440"/>
      <c r="Z250" s="440"/>
      <c r="AA250" s="440"/>
    </row>
    <row r="251" spans="21:27">
      <c r="U251" s="440"/>
      <c r="V251" s="440"/>
      <c r="W251" s="440"/>
      <c r="X251" s="440"/>
      <c r="Y251" s="440"/>
      <c r="Z251" s="440"/>
      <c r="AA251" s="440"/>
    </row>
    <row r="252" spans="21:27">
      <c r="U252" s="440"/>
      <c r="V252" s="440"/>
      <c r="W252" s="440"/>
      <c r="X252" s="440"/>
      <c r="Y252" s="440"/>
      <c r="Z252" s="440"/>
      <c r="AA252" s="440"/>
    </row>
    <row r="253" spans="21:27">
      <c r="U253" s="440"/>
      <c r="V253" s="440"/>
      <c r="W253" s="440"/>
      <c r="X253" s="440"/>
      <c r="Y253" s="440"/>
      <c r="Z253" s="440"/>
      <c r="AA253" s="440"/>
    </row>
    <row r="254" spans="21:27">
      <c r="U254" s="440"/>
      <c r="V254" s="440"/>
      <c r="W254" s="440"/>
      <c r="X254" s="440"/>
      <c r="Y254" s="440"/>
      <c r="Z254" s="440"/>
      <c r="AA254" s="440"/>
    </row>
    <row r="255" spans="21:27">
      <c r="U255" s="440"/>
      <c r="V255" s="440"/>
      <c r="W255" s="440"/>
      <c r="X255" s="440"/>
      <c r="Y255" s="440"/>
      <c r="Z255" s="440"/>
      <c r="AA255" s="440"/>
    </row>
    <row r="256" spans="21:27">
      <c r="U256" s="440"/>
      <c r="V256" s="440"/>
      <c r="W256" s="440"/>
      <c r="X256" s="440"/>
      <c r="Y256" s="440"/>
      <c r="Z256" s="440"/>
      <c r="AA256" s="440"/>
    </row>
    <row r="257" spans="21:27">
      <c r="U257" s="440"/>
      <c r="V257" s="440"/>
      <c r="W257" s="440"/>
      <c r="X257" s="440"/>
      <c r="Y257" s="440"/>
      <c r="Z257" s="440"/>
      <c r="AA257" s="440"/>
    </row>
    <row r="258" spans="21:27">
      <c r="U258" s="440"/>
      <c r="V258" s="440"/>
      <c r="W258" s="440"/>
      <c r="X258" s="440"/>
      <c r="Y258" s="440"/>
      <c r="Z258" s="440"/>
      <c r="AA258" s="440"/>
    </row>
    <row r="259" spans="21:27">
      <c r="U259" s="440"/>
      <c r="V259" s="440"/>
      <c r="W259" s="440"/>
      <c r="X259" s="440"/>
      <c r="Y259" s="440"/>
      <c r="Z259" s="440"/>
      <c r="AA259" s="440"/>
    </row>
    <row r="260" spans="21:27">
      <c r="U260" s="440"/>
      <c r="V260" s="440"/>
      <c r="W260" s="440"/>
      <c r="X260" s="440"/>
      <c r="Y260" s="440"/>
      <c r="Z260" s="440"/>
      <c r="AA260" s="440"/>
    </row>
    <row r="261" spans="21:27">
      <c r="U261" s="440"/>
      <c r="V261" s="440"/>
      <c r="W261" s="440"/>
      <c r="X261" s="440"/>
      <c r="Y261" s="440"/>
      <c r="Z261" s="440"/>
      <c r="AA261" s="440"/>
    </row>
    <row r="262" spans="21:27">
      <c r="U262" s="440"/>
      <c r="V262" s="440"/>
      <c r="W262" s="440"/>
      <c r="X262" s="440"/>
      <c r="Y262" s="440"/>
      <c r="Z262" s="440"/>
      <c r="AA262" s="440"/>
    </row>
    <row r="263" spans="21:27">
      <c r="U263" s="440"/>
      <c r="V263" s="440"/>
      <c r="W263" s="440"/>
      <c r="X263" s="440"/>
      <c r="Y263" s="440"/>
      <c r="Z263" s="440"/>
      <c r="AA263" s="440"/>
    </row>
    <row r="264" spans="21:27">
      <c r="U264" s="440"/>
      <c r="V264" s="440"/>
      <c r="W264" s="440"/>
      <c r="X264" s="440"/>
      <c r="Y264" s="440"/>
      <c r="Z264" s="440"/>
      <c r="AA264" s="440"/>
    </row>
    <row r="265" spans="21:27">
      <c r="U265" s="440"/>
      <c r="V265" s="440"/>
      <c r="W265" s="440"/>
      <c r="X265" s="440"/>
      <c r="Y265" s="440"/>
      <c r="Z265" s="440"/>
      <c r="AA265" s="440"/>
    </row>
    <row r="266" spans="21:27">
      <c r="U266" s="440"/>
      <c r="V266" s="440"/>
      <c r="W266" s="440"/>
      <c r="X266" s="440"/>
      <c r="Y266" s="440"/>
      <c r="Z266" s="440"/>
      <c r="AA266" s="440"/>
    </row>
    <row r="267" spans="21:27">
      <c r="U267" s="440"/>
      <c r="V267" s="440"/>
      <c r="W267" s="440"/>
      <c r="X267" s="440"/>
      <c r="Y267" s="440"/>
      <c r="Z267" s="440"/>
      <c r="AA267" s="440"/>
    </row>
    <row r="268" spans="21:27">
      <c r="U268" s="440"/>
      <c r="V268" s="440"/>
      <c r="W268" s="440"/>
      <c r="X268" s="440"/>
      <c r="Y268" s="440"/>
      <c r="Z268" s="440"/>
      <c r="AA268" s="440"/>
    </row>
    <row r="269" spans="21:27">
      <c r="U269" s="440"/>
      <c r="V269" s="440"/>
      <c r="W269" s="440"/>
      <c r="X269" s="440"/>
      <c r="Y269" s="440"/>
      <c r="Z269" s="440"/>
      <c r="AA269" s="440"/>
    </row>
    <row r="270" spans="21:27">
      <c r="U270" s="440"/>
      <c r="V270" s="440"/>
      <c r="W270" s="440"/>
      <c r="X270" s="440"/>
      <c r="Y270" s="440"/>
      <c r="Z270" s="440"/>
      <c r="AA270" s="440"/>
    </row>
    <row r="271" spans="21:27">
      <c r="U271" s="440"/>
      <c r="V271" s="440"/>
      <c r="W271" s="440"/>
      <c r="X271" s="440"/>
      <c r="Y271" s="440"/>
      <c r="Z271" s="440"/>
      <c r="AA271" s="440"/>
    </row>
    <row r="272" spans="21:27">
      <c r="U272" s="440"/>
      <c r="V272" s="440"/>
      <c r="W272" s="440"/>
      <c r="X272" s="440"/>
      <c r="Y272" s="440"/>
      <c r="Z272" s="440"/>
      <c r="AA272" s="440"/>
    </row>
    <row r="273" spans="21:27">
      <c r="U273" s="440"/>
      <c r="V273" s="440"/>
      <c r="W273" s="440"/>
      <c r="X273" s="440"/>
      <c r="Y273" s="440"/>
      <c r="Z273" s="440"/>
      <c r="AA273" s="440"/>
    </row>
    <row r="274" spans="21:27">
      <c r="U274" s="440"/>
      <c r="V274" s="440"/>
      <c r="W274" s="440"/>
      <c r="X274" s="440"/>
      <c r="Y274" s="440"/>
      <c r="Z274" s="440"/>
      <c r="AA274" s="440"/>
    </row>
    <row r="275" spans="21:27">
      <c r="U275" s="440"/>
      <c r="V275" s="440"/>
      <c r="W275" s="440"/>
      <c r="X275" s="440"/>
      <c r="Y275" s="440"/>
      <c r="Z275" s="440"/>
      <c r="AA275" s="440"/>
    </row>
    <row r="276" spans="21:27">
      <c r="U276" s="440"/>
      <c r="V276" s="440"/>
      <c r="W276" s="440"/>
      <c r="X276" s="440"/>
      <c r="Y276" s="440"/>
      <c r="Z276" s="440"/>
      <c r="AA276" s="440"/>
    </row>
    <row r="277" spans="21:27">
      <c r="U277" s="440"/>
      <c r="V277" s="440"/>
      <c r="W277" s="440"/>
      <c r="X277" s="440"/>
      <c r="Y277" s="440"/>
      <c r="Z277" s="440"/>
      <c r="AA277" s="440"/>
    </row>
    <row r="278" spans="21:27">
      <c r="U278" s="440"/>
      <c r="V278" s="440"/>
      <c r="W278" s="440"/>
      <c r="X278" s="440"/>
      <c r="Y278" s="440"/>
      <c r="Z278" s="440"/>
      <c r="AA278" s="440"/>
    </row>
    <row r="279" spans="21:27">
      <c r="U279" s="440"/>
      <c r="V279" s="440"/>
      <c r="W279" s="440"/>
      <c r="X279" s="440"/>
      <c r="Y279" s="440"/>
      <c r="Z279" s="440"/>
      <c r="AA279" s="440"/>
    </row>
    <row r="280" spans="21:27">
      <c r="U280" s="440"/>
      <c r="V280" s="440"/>
      <c r="W280" s="440"/>
      <c r="X280" s="440"/>
      <c r="Y280" s="440"/>
      <c r="Z280" s="440"/>
      <c r="AA280" s="440"/>
    </row>
    <row r="281" spans="21:27">
      <c r="U281" s="440"/>
      <c r="V281" s="440"/>
      <c r="W281" s="440"/>
      <c r="X281" s="440"/>
      <c r="Y281" s="440"/>
      <c r="Z281" s="440"/>
      <c r="AA281" s="440"/>
    </row>
    <row r="282" spans="21:27">
      <c r="U282" s="440"/>
      <c r="V282" s="440"/>
      <c r="W282" s="440"/>
      <c r="X282" s="440"/>
      <c r="Y282" s="440"/>
      <c r="Z282" s="440"/>
      <c r="AA282" s="440"/>
    </row>
    <row r="283" spans="21:27">
      <c r="U283" s="440"/>
      <c r="V283" s="440"/>
      <c r="W283" s="440"/>
      <c r="X283" s="440"/>
      <c r="Y283" s="440"/>
      <c r="Z283" s="440"/>
      <c r="AA283" s="440"/>
    </row>
    <row r="284" spans="21:27">
      <c r="U284" s="440"/>
      <c r="V284" s="440"/>
      <c r="W284" s="440"/>
      <c r="X284" s="440"/>
      <c r="Y284" s="440"/>
      <c r="Z284" s="440"/>
      <c r="AA284" s="440"/>
    </row>
    <row r="285" spans="21:27">
      <c r="U285" s="440"/>
      <c r="V285" s="440"/>
      <c r="W285" s="440"/>
      <c r="X285" s="440"/>
      <c r="Y285" s="440"/>
      <c r="Z285" s="440"/>
      <c r="AA285" s="440"/>
    </row>
    <row r="286" spans="21:27">
      <c r="U286" s="440"/>
      <c r="V286" s="440"/>
      <c r="W286" s="440"/>
      <c r="X286" s="440"/>
      <c r="Y286" s="440"/>
      <c r="Z286" s="440"/>
      <c r="AA286" s="440"/>
    </row>
    <row r="287" spans="21:27">
      <c r="U287" s="440"/>
      <c r="V287" s="440"/>
      <c r="W287" s="440"/>
      <c r="X287" s="440"/>
      <c r="Y287" s="440"/>
      <c r="Z287" s="440"/>
      <c r="AA287" s="440"/>
    </row>
    <row r="288" spans="21:27">
      <c r="U288" s="440"/>
      <c r="V288" s="440"/>
      <c r="W288" s="440"/>
      <c r="X288" s="440"/>
      <c r="Y288" s="440"/>
      <c r="Z288" s="440"/>
      <c r="AA288" s="440"/>
    </row>
    <row r="289" spans="21:27">
      <c r="U289" s="440"/>
      <c r="V289" s="440"/>
      <c r="W289" s="440"/>
      <c r="X289" s="440"/>
      <c r="Y289" s="440"/>
      <c r="Z289" s="440"/>
      <c r="AA289" s="440"/>
    </row>
    <row r="290" spans="21:27">
      <c r="U290" s="440"/>
      <c r="V290" s="440"/>
      <c r="W290" s="440"/>
      <c r="X290" s="440"/>
      <c r="Y290" s="440"/>
      <c r="Z290" s="440"/>
      <c r="AA290" s="440"/>
    </row>
    <row r="291" spans="21:27">
      <c r="U291" s="440"/>
      <c r="V291" s="440"/>
      <c r="W291" s="440"/>
      <c r="X291" s="440"/>
      <c r="Y291" s="440"/>
      <c r="Z291" s="440"/>
      <c r="AA291" s="440"/>
    </row>
    <row r="292" spans="21:27">
      <c r="U292" s="440"/>
      <c r="V292" s="440"/>
      <c r="W292" s="440"/>
      <c r="X292" s="440"/>
      <c r="Y292" s="440"/>
      <c r="Z292" s="440"/>
      <c r="AA292" s="440"/>
    </row>
    <row r="293" spans="21:27">
      <c r="U293" s="440"/>
      <c r="V293" s="440"/>
      <c r="W293" s="440"/>
      <c r="X293" s="440"/>
      <c r="Y293" s="440"/>
      <c r="Z293" s="440"/>
      <c r="AA293" s="440"/>
    </row>
    <row r="294" spans="21:27">
      <c r="U294" s="440"/>
      <c r="V294" s="440"/>
      <c r="W294" s="440"/>
      <c r="X294" s="440"/>
      <c r="Y294" s="440"/>
      <c r="Z294" s="440"/>
      <c r="AA294" s="440"/>
    </row>
    <row r="295" spans="21:27">
      <c r="U295" s="440"/>
      <c r="V295" s="440"/>
      <c r="W295" s="440"/>
      <c r="X295" s="440"/>
      <c r="Y295" s="440"/>
      <c r="Z295" s="440"/>
      <c r="AA295" s="440"/>
    </row>
    <row r="296" spans="21:27">
      <c r="U296" s="440"/>
      <c r="V296" s="440"/>
      <c r="W296" s="440"/>
      <c r="X296" s="440"/>
      <c r="Y296" s="440"/>
      <c r="Z296" s="440"/>
      <c r="AA296" s="440"/>
    </row>
    <row r="297" spans="21:27">
      <c r="U297" s="440"/>
      <c r="V297" s="440"/>
      <c r="W297" s="440"/>
      <c r="X297" s="440"/>
      <c r="Y297" s="440"/>
      <c r="Z297" s="440"/>
      <c r="AA297" s="440"/>
    </row>
    <row r="298" spans="21:27">
      <c r="U298" s="440"/>
      <c r="V298" s="440"/>
      <c r="W298" s="440"/>
      <c r="X298" s="440"/>
      <c r="Y298" s="440"/>
      <c r="Z298" s="440"/>
      <c r="AA298" s="440"/>
    </row>
    <row r="299" spans="21:27">
      <c r="U299" s="440"/>
      <c r="V299" s="440"/>
      <c r="W299" s="440"/>
      <c r="X299" s="440"/>
      <c r="Y299" s="440"/>
      <c r="Z299" s="440"/>
      <c r="AA299" s="440"/>
    </row>
    <row r="300" spans="21:27">
      <c r="U300" s="440"/>
      <c r="V300" s="440"/>
      <c r="W300" s="440"/>
      <c r="X300" s="440"/>
      <c r="Y300" s="440"/>
      <c r="Z300" s="440"/>
      <c r="AA300" s="440"/>
    </row>
    <row r="301" spans="21:27">
      <c r="U301" s="440"/>
      <c r="V301" s="440"/>
      <c r="W301" s="440"/>
      <c r="X301" s="440"/>
      <c r="Y301" s="440"/>
      <c r="Z301" s="440"/>
      <c r="AA301" s="440"/>
    </row>
    <row r="302" spans="21:27">
      <c r="U302" s="440"/>
      <c r="V302" s="440"/>
      <c r="W302" s="440"/>
      <c r="X302" s="440"/>
      <c r="Y302" s="440"/>
      <c r="Z302" s="440"/>
      <c r="AA302" s="440"/>
    </row>
    <row r="303" spans="21:27">
      <c r="U303" s="440"/>
      <c r="V303" s="440"/>
      <c r="W303" s="440"/>
      <c r="X303" s="440"/>
      <c r="Y303" s="440"/>
      <c r="Z303" s="440"/>
      <c r="AA303" s="440"/>
    </row>
    <row r="304" spans="21:27">
      <c r="U304" s="440"/>
      <c r="V304" s="440"/>
      <c r="W304" s="440"/>
      <c r="X304" s="440"/>
      <c r="Y304" s="440"/>
      <c r="Z304" s="440"/>
      <c r="AA304" s="440"/>
    </row>
    <row r="305" spans="21:27">
      <c r="U305" s="440"/>
      <c r="V305" s="440"/>
      <c r="W305" s="440"/>
      <c r="X305" s="440"/>
      <c r="Y305" s="440"/>
      <c r="Z305" s="440"/>
      <c r="AA305" s="440"/>
    </row>
    <row r="306" spans="21:27">
      <c r="U306" s="440"/>
      <c r="V306" s="440"/>
      <c r="W306" s="440"/>
      <c r="X306" s="440"/>
      <c r="Y306" s="440"/>
      <c r="Z306" s="440"/>
      <c r="AA306" s="440"/>
    </row>
    <row r="307" spans="21:27">
      <c r="U307" s="440"/>
      <c r="V307" s="440"/>
      <c r="W307" s="440"/>
      <c r="X307" s="440"/>
      <c r="Y307" s="440"/>
      <c r="Z307" s="440"/>
      <c r="AA307" s="440"/>
    </row>
    <row r="308" spans="21:27">
      <c r="U308" s="440"/>
      <c r="V308" s="440"/>
      <c r="W308" s="440"/>
      <c r="X308" s="440"/>
      <c r="Y308" s="440"/>
      <c r="Z308" s="440"/>
      <c r="AA308" s="440"/>
    </row>
    <row r="309" spans="21:27">
      <c r="U309" s="440"/>
      <c r="V309" s="440"/>
      <c r="W309" s="440"/>
      <c r="X309" s="440"/>
      <c r="Y309" s="440"/>
      <c r="Z309" s="440"/>
      <c r="AA309" s="440"/>
    </row>
    <row r="310" spans="21:27">
      <c r="U310" s="440"/>
      <c r="V310" s="440"/>
      <c r="W310" s="440"/>
      <c r="X310" s="440"/>
      <c r="Y310" s="440"/>
      <c r="Z310" s="440"/>
      <c r="AA310" s="440"/>
    </row>
    <row r="311" spans="21:27">
      <c r="U311" s="440"/>
      <c r="V311" s="440"/>
      <c r="W311" s="440"/>
      <c r="X311" s="440"/>
      <c r="Y311" s="440"/>
      <c r="Z311" s="440"/>
      <c r="AA311" s="440"/>
    </row>
    <row r="312" spans="21:27">
      <c r="U312" s="440"/>
      <c r="V312" s="440"/>
      <c r="W312" s="440"/>
      <c r="X312" s="440"/>
      <c r="Y312" s="440"/>
      <c r="Z312" s="440"/>
      <c r="AA312" s="440"/>
    </row>
    <row r="313" spans="21:27">
      <c r="U313" s="440"/>
      <c r="V313" s="440"/>
      <c r="W313" s="440"/>
      <c r="X313" s="440"/>
      <c r="Y313" s="440"/>
      <c r="Z313" s="440"/>
      <c r="AA313" s="440"/>
    </row>
    <row r="314" spans="21:27">
      <c r="U314" s="440"/>
      <c r="V314" s="440"/>
      <c r="W314" s="440"/>
      <c r="X314" s="440"/>
      <c r="Y314" s="440"/>
      <c r="Z314" s="440"/>
      <c r="AA314" s="440"/>
    </row>
    <row r="315" spans="21:27">
      <c r="U315" s="440"/>
      <c r="V315" s="440"/>
      <c r="W315" s="440"/>
      <c r="X315" s="440"/>
      <c r="Y315" s="440"/>
      <c r="Z315" s="440"/>
      <c r="AA315" s="440"/>
    </row>
    <row r="316" spans="21:27">
      <c r="U316" s="440"/>
      <c r="V316" s="440"/>
      <c r="W316" s="440"/>
      <c r="X316" s="440"/>
      <c r="Y316" s="440"/>
      <c r="Z316" s="440"/>
      <c r="AA316" s="440"/>
    </row>
    <row r="317" spans="21:27">
      <c r="U317" s="440"/>
      <c r="V317" s="440"/>
      <c r="W317" s="440"/>
      <c r="X317" s="440"/>
      <c r="Y317" s="440"/>
      <c r="Z317" s="440"/>
      <c r="AA317" s="440"/>
    </row>
    <row r="318" spans="21:27">
      <c r="U318" s="440"/>
      <c r="V318" s="440"/>
      <c r="W318" s="440"/>
      <c r="X318" s="440"/>
      <c r="Y318" s="440"/>
      <c r="Z318" s="440"/>
      <c r="AA318" s="440"/>
    </row>
    <row r="319" spans="21:27">
      <c r="U319" s="440"/>
      <c r="V319" s="440"/>
      <c r="W319" s="440"/>
      <c r="X319" s="440"/>
      <c r="Y319" s="440"/>
      <c r="Z319" s="440"/>
      <c r="AA319" s="440"/>
    </row>
    <row r="320" spans="21:27">
      <c r="U320" s="440"/>
      <c r="V320" s="440"/>
      <c r="W320" s="440"/>
      <c r="X320" s="440"/>
      <c r="Y320" s="440"/>
      <c r="Z320" s="440"/>
      <c r="AA320" s="440"/>
    </row>
    <row r="321" spans="21:27">
      <c r="U321" s="440"/>
      <c r="V321" s="440"/>
      <c r="W321" s="440"/>
      <c r="X321" s="440"/>
      <c r="Y321" s="440"/>
      <c r="Z321" s="440"/>
      <c r="AA321" s="440"/>
    </row>
    <row r="322" spans="21:27">
      <c r="U322" s="440"/>
      <c r="V322" s="440"/>
      <c r="W322" s="440"/>
      <c r="X322" s="440"/>
      <c r="Y322" s="440"/>
      <c r="Z322" s="440"/>
      <c r="AA322" s="440"/>
    </row>
    <row r="323" spans="21:27">
      <c r="U323" s="440"/>
      <c r="V323" s="440"/>
      <c r="W323" s="440"/>
      <c r="X323" s="440"/>
      <c r="Y323" s="440"/>
      <c r="Z323" s="440"/>
      <c r="AA323" s="440"/>
    </row>
    <row r="324" spans="21:27">
      <c r="U324" s="440"/>
      <c r="V324" s="440"/>
      <c r="W324" s="440"/>
      <c r="X324" s="440"/>
      <c r="Y324" s="440"/>
      <c r="Z324" s="440"/>
      <c r="AA324" s="440"/>
    </row>
    <row r="325" spans="21:27">
      <c r="U325" s="440"/>
      <c r="V325" s="440"/>
      <c r="W325" s="440"/>
      <c r="X325" s="440"/>
      <c r="Y325" s="440"/>
      <c r="Z325" s="440"/>
      <c r="AA325" s="440"/>
    </row>
    <row r="326" spans="21:27">
      <c r="U326" s="440"/>
      <c r="V326" s="440"/>
      <c r="W326" s="440"/>
      <c r="X326" s="440"/>
      <c r="Y326" s="440"/>
      <c r="Z326" s="440"/>
      <c r="AA326" s="440"/>
    </row>
    <row r="327" spans="21:27">
      <c r="U327" s="440"/>
      <c r="V327" s="440"/>
      <c r="W327" s="440"/>
      <c r="X327" s="440"/>
      <c r="Y327" s="440"/>
      <c r="Z327" s="440"/>
      <c r="AA327" s="440"/>
    </row>
    <row r="328" spans="21:27">
      <c r="U328" s="440"/>
      <c r="V328" s="440"/>
      <c r="W328" s="440"/>
      <c r="X328" s="440"/>
      <c r="Y328" s="440"/>
      <c r="Z328" s="440"/>
      <c r="AA328" s="440"/>
    </row>
    <row r="329" spans="21:27">
      <c r="U329" s="440"/>
      <c r="V329" s="440"/>
      <c r="W329" s="440"/>
      <c r="X329" s="440"/>
      <c r="Y329" s="440"/>
      <c r="Z329" s="440"/>
      <c r="AA329" s="440"/>
    </row>
    <row r="330" spans="21:27">
      <c r="U330" s="440"/>
      <c r="V330" s="440"/>
      <c r="W330" s="440"/>
      <c r="X330" s="440"/>
      <c r="Y330" s="440"/>
      <c r="Z330" s="440"/>
      <c r="AA330" s="440"/>
    </row>
    <row r="331" spans="21:27">
      <c r="U331" s="440"/>
      <c r="V331" s="440"/>
      <c r="W331" s="440"/>
      <c r="X331" s="440"/>
      <c r="Y331" s="440"/>
      <c r="Z331" s="440"/>
      <c r="AA331" s="440"/>
    </row>
    <row r="332" spans="21:27">
      <c r="U332" s="440"/>
      <c r="V332" s="440"/>
      <c r="W332" s="440"/>
      <c r="X332" s="440"/>
      <c r="Y332" s="440"/>
      <c r="Z332" s="440"/>
      <c r="AA332" s="440"/>
    </row>
    <row r="333" spans="21:27">
      <c r="U333" s="440"/>
      <c r="V333" s="440"/>
      <c r="W333" s="440"/>
      <c r="X333" s="440"/>
      <c r="Y333" s="440"/>
      <c r="Z333" s="440"/>
      <c r="AA333" s="440"/>
    </row>
    <row r="334" spans="21:27">
      <c r="U334" s="440"/>
      <c r="V334" s="440"/>
      <c r="W334" s="440"/>
      <c r="X334" s="440"/>
      <c r="Y334" s="440"/>
      <c r="Z334" s="440"/>
      <c r="AA334" s="440"/>
    </row>
    <row r="335" spans="21:27">
      <c r="U335" s="440"/>
      <c r="V335" s="440"/>
      <c r="W335" s="440"/>
      <c r="X335" s="440"/>
      <c r="Y335" s="440"/>
      <c r="Z335" s="440"/>
      <c r="AA335" s="440"/>
    </row>
    <row r="336" spans="21:27">
      <c r="U336" s="440"/>
      <c r="V336" s="440"/>
      <c r="W336" s="440"/>
      <c r="X336" s="440"/>
      <c r="Y336" s="440"/>
      <c r="Z336" s="440"/>
      <c r="AA336" s="440"/>
    </row>
    <row r="337" spans="21:27">
      <c r="U337" s="440"/>
      <c r="V337" s="440"/>
      <c r="W337" s="440"/>
      <c r="X337" s="440"/>
      <c r="Y337" s="440"/>
      <c r="Z337" s="440"/>
      <c r="AA337" s="440"/>
    </row>
    <row r="338" spans="21:27">
      <c r="U338" s="440"/>
      <c r="V338" s="440"/>
      <c r="W338" s="440"/>
      <c r="X338" s="440"/>
      <c r="Y338" s="440"/>
      <c r="Z338" s="440"/>
      <c r="AA338" s="440"/>
    </row>
    <row r="339" spans="21:27">
      <c r="U339" s="440"/>
      <c r="V339" s="440"/>
      <c r="W339" s="440"/>
      <c r="X339" s="440"/>
      <c r="Y339" s="440"/>
      <c r="Z339" s="440"/>
      <c r="AA339" s="440"/>
    </row>
    <row r="340" spans="21:27">
      <c r="U340" s="440"/>
      <c r="V340" s="440"/>
      <c r="W340" s="440"/>
      <c r="X340" s="440"/>
      <c r="Y340" s="440"/>
      <c r="Z340" s="440"/>
      <c r="AA340" s="440"/>
    </row>
    <row r="341" spans="21:27">
      <c r="U341" s="440"/>
      <c r="V341" s="440"/>
      <c r="W341" s="440"/>
      <c r="X341" s="440"/>
      <c r="Y341" s="440"/>
      <c r="Z341" s="440"/>
      <c r="AA341" s="440"/>
    </row>
    <row r="342" spans="21:27">
      <c r="U342" s="440"/>
      <c r="V342" s="440"/>
      <c r="W342" s="440"/>
      <c r="X342" s="440"/>
      <c r="Y342" s="440"/>
      <c r="Z342" s="440"/>
      <c r="AA342" s="440"/>
    </row>
    <row r="343" spans="21:27">
      <c r="U343" s="440"/>
      <c r="V343" s="440"/>
      <c r="W343" s="440"/>
      <c r="X343" s="440"/>
      <c r="Y343" s="440"/>
      <c r="Z343" s="440"/>
      <c r="AA343" s="440"/>
    </row>
    <row r="344" spans="21:27">
      <c r="U344" s="440"/>
      <c r="V344" s="440"/>
      <c r="W344" s="440"/>
      <c r="X344" s="440"/>
      <c r="Y344" s="440"/>
      <c r="Z344" s="440"/>
      <c r="AA344" s="440"/>
    </row>
    <row r="345" spans="21:27">
      <c r="U345" s="440"/>
      <c r="V345" s="440"/>
      <c r="W345" s="440"/>
      <c r="X345" s="440"/>
      <c r="Y345" s="440"/>
      <c r="Z345" s="440"/>
      <c r="AA345" s="440"/>
    </row>
    <row r="346" spans="21:27">
      <c r="U346" s="440"/>
      <c r="V346" s="440"/>
      <c r="W346" s="440"/>
      <c r="X346" s="440"/>
      <c r="Y346" s="440"/>
      <c r="Z346" s="440"/>
      <c r="AA346" s="440"/>
    </row>
    <row r="347" spans="21:27">
      <c r="U347" s="440"/>
      <c r="V347" s="440"/>
      <c r="W347" s="440"/>
      <c r="X347" s="440"/>
      <c r="Y347" s="440"/>
      <c r="Z347" s="440"/>
      <c r="AA347" s="440"/>
    </row>
    <row r="348" spans="21:27">
      <c r="U348" s="440"/>
      <c r="V348" s="440"/>
      <c r="W348" s="440"/>
      <c r="X348" s="440"/>
      <c r="Y348" s="440"/>
      <c r="Z348" s="440"/>
      <c r="AA348" s="440"/>
    </row>
    <row r="349" spans="21:27">
      <c r="U349" s="440"/>
      <c r="V349" s="440"/>
      <c r="W349" s="440"/>
      <c r="X349" s="440"/>
      <c r="Y349" s="440"/>
      <c r="Z349" s="440"/>
      <c r="AA349" s="440"/>
    </row>
    <row r="350" spans="21:27">
      <c r="U350" s="440"/>
      <c r="V350" s="440"/>
      <c r="W350" s="440"/>
      <c r="X350" s="440"/>
      <c r="Y350" s="440"/>
      <c r="Z350" s="440"/>
      <c r="AA350" s="440"/>
    </row>
    <row r="351" spans="21:27">
      <c r="U351" s="440"/>
      <c r="V351" s="440"/>
      <c r="W351" s="440"/>
      <c r="X351" s="440"/>
      <c r="Y351" s="440"/>
      <c r="Z351" s="440"/>
      <c r="AA351" s="440"/>
    </row>
    <row r="352" spans="21:27">
      <c r="U352" s="440"/>
      <c r="V352" s="440"/>
      <c r="W352" s="440"/>
      <c r="X352" s="440"/>
      <c r="Y352" s="440"/>
      <c r="Z352" s="440"/>
      <c r="AA352" s="440"/>
    </row>
    <row r="353" spans="21:27">
      <c r="U353" s="440"/>
      <c r="V353" s="440"/>
      <c r="W353" s="440"/>
      <c r="X353" s="440"/>
      <c r="Y353" s="440"/>
      <c r="Z353" s="440"/>
      <c r="AA353" s="440"/>
    </row>
    <row r="354" spans="21:27">
      <c r="U354" s="440"/>
      <c r="V354" s="440"/>
      <c r="W354" s="440"/>
      <c r="X354" s="440"/>
      <c r="Y354" s="440"/>
      <c r="Z354" s="440"/>
      <c r="AA354" s="440"/>
    </row>
    <row r="355" spans="21:27">
      <c r="U355" s="440"/>
      <c r="V355" s="440"/>
      <c r="W355" s="440"/>
      <c r="X355" s="440"/>
      <c r="Y355" s="440"/>
      <c r="Z355" s="440"/>
      <c r="AA355" s="440"/>
    </row>
    <row r="356" spans="21:27">
      <c r="U356" s="440"/>
      <c r="V356" s="440"/>
      <c r="W356" s="440"/>
      <c r="X356" s="440"/>
      <c r="Y356" s="440"/>
      <c r="Z356" s="440"/>
      <c r="AA356" s="440"/>
    </row>
    <row r="357" spans="21:27">
      <c r="U357" s="440"/>
      <c r="V357" s="440"/>
      <c r="W357" s="440"/>
      <c r="X357" s="440"/>
      <c r="Y357" s="440"/>
      <c r="Z357" s="440"/>
      <c r="AA357" s="440"/>
    </row>
    <row r="358" spans="21:27">
      <c r="U358" s="440"/>
      <c r="V358" s="440"/>
      <c r="W358" s="440"/>
      <c r="X358" s="440"/>
      <c r="Y358" s="440"/>
      <c r="Z358" s="440"/>
      <c r="AA358" s="440"/>
    </row>
    <row r="359" spans="21:27">
      <c r="U359" s="440"/>
      <c r="V359" s="440"/>
      <c r="W359" s="440"/>
      <c r="X359" s="440"/>
      <c r="Y359" s="440"/>
      <c r="Z359" s="440"/>
      <c r="AA359" s="440"/>
    </row>
    <row r="360" spans="21:27">
      <c r="U360" s="440"/>
      <c r="V360" s="440"/>
      <c r="W360" s="440"/>
      <c r="X360" s="440"/>
      <c r="Y360" s="440"/>
      <c r="Z360" s="440"/>
      <c r="AA360" s="440"/>
    </row>
    <row r="361" spans="21:27">
      <c r="U361" s="440"/>
      <c r="V361" s="440"/>
      <c r="W361" s="440"/>
      <c r="X361" s="440"/>
      <c r="Y361" s="440"/>
      <c r="Z361" s="440"/>
      <c r="AA361" s="440"/>
    </row>
    <row r="362" spans="21:27">
      <c r="U362" s="440"/>
      <c r="V362" s="440"/>
      <c r="W362" s="440"/>
      <c r="X362" s="440"/>
      <c r="Y362" s="440"/>
      <c r="Z362" s="440"/>
      <c r="AA362" s="440"/>
    </row>
    <row r="363" spans="21:27">
      <c r="U363" s="440"/>
      <c r="V363" s="440"/>
      <c r="W363" s="440"/>
      <c r="X363" s="440"/>
      <c r="Y363" s="440"/>
      <c r="Z363" s="440"/>
      <c r="AA363" s="440"/>
    </row>
    <row r="364" spans="21:27">
      <c r="U364" s="440"/>
      <c r="V364" s="440"/>
      <c r="W364" s="440"/>
      <c r="X364" s="440"/>
      <c r="Y364" s="440"/>
      <c r="Z364" s="440"/>
      <c r="AA364" s="440"/>
    </row>
    <row r="365" spans="21:27">
      <c r="U365" s="440"/>
      <c r="V365" s="440"/>
      <c r="W365" s="440"/>
      <c r="X365" s="440"/>
      <c r="Y365" s="440"/>
      <c r="Z365" s="440"/>
      <c r="AA365" s="440"/>
    </row>
    <row r="366" spans="21:27">
      <c r="U366" s="440"/>
      <c r="V366" s="440"/>
      <c r="W366" s="440"/>
      <c r="X366" s="440"/>
      <c r="Y366" s="440"/>
      <c r="Z366" s="440"/>
      <c r="AA366" s="440"/>
    </row>
    <row r="367" spans="21:27">
      <c r="U367" s="440"/>
      <c r="V367" s="440"/>
      <c r="W367" s="440"/>
      <c r="X367" s="440"/>
      <c r="Y367" s="440"/>
      <c r="Z367" s="440"/>
      <c r="AA367" s="440"/>
    </row>
    <row r="368" spans="21:27">
      <c r="U368" s="440"/>
      <c r="V368" s="440"/>
      <c r="W368" s="440"/>
      <c r="X368" s="440"/>
      <c r="Y368" s="440"/>
      <c r="Z368" s="440"/>
      <c r="AA368" s="440"/>
    </row>
    <row r="369" spans="21:27">
      <c r="U369" s="440"/>
      <c r="V369" s="440"/>
      <c r="W369" s="440"/>
      <c r="X369" s="440"/>
      <c r="Y369" s="440"/>
      <c r="Z369" s="440"/>
      <c r="AA369" s="440"/>
    </row>
    <row r="370" spans="21:27">
      <c r="U370" s="440"/>
      <c r="V370" s="440"/>
      <c r="W370" s="440"/>
      <c r="X370" s="440"/>
      <c r="Y370" s="440"/>
      <c r="Z370" s="440"/>
      <c r="AA370" s="440"/>
    </row>
    <row r="371" spans="21:27">
      <c r="U371" s="440"/>
      <c r="V371" s="440"/>
      <c r="W371" s="440"/>
      <c r="X371" s="440"/>
      <c r="Y371" s="440"/>
      <c r="Z371" s="440"/>
      <c r="AA371" s="440"/>
    </row>
    <row r="372" spans="21:27">
      <c r="U372" s="440"/>
      <c r="V372" s="440"/>
      <c r="W372" s="440"/>
      <c r="X372" s="440"/>
      <c r="Y372" s="440"/>
      <c r="Z372" s="440"/>
      <c r="AA372" s="440"/>
    </row>
    <row r="373" spans="21:27">
      <c r="U373" s="440"/>
      <c r="V373" s="440"/>
      <c r="W373" s="440"/>
      <c r="X373" s="440"/>
      <c r="Y373" s="440"/>
      <c r="Z373" s="440"/>
      <c r="AA373" s="440"/>
    </row>
    <row r="374" spans="21:27">
      <c r="U374" s="440"/>
      <c r="V374" s="440"/>
      <c r="W374" s="440"/>
      <c r="X374" s="440"/>
      <c r="Y374" s="440"/>
      <c r="Z374" s="440"/>
      <c r="AA374" s="440"/>
    </row>
    <row r="375" spans="21:27">
      <c r="U375" s="440"/>
      <c r="V375" s="440"/>
      <c r="W375" s="440"/>
      <c r="X375" s="440"/>
      <c r="Y375" s="440"/>
      <c r="Z375" s="440"/>
      <c r="AA375" s="440"/>
    </row>
    <row r="376" spans="21:27">
      <c r="U376" s="440"/>
      <c r="V376" s="440"/>
      <c r="W376" s="440"/>
      <c r="X376" s="440"/>
      <c r="Y376" s="440"/>
      <c r="Z376" s="440"/>
      <c r="AA376" s="440"/>
    </row>
    <row r="377" spans="21:27">
      <c r="U377" s="440"/>
      <c r="V377" s="440"/>
      <c r="W377" s="440"/>
      <c r="X377" s="440"/>
      <c r="Y377" s="440"/>
      <c r="Z377" s="440"/>
      <c r="AA377" s="440"/>
    </row>
    <row r="378" spans="21:27">
      <c r="U378" s="440"/>
      <c r="V378" s="440"/>
      <c r="W378" s="440"/>
      <c r="X378" s="440"/>
      <c r="Y378" s="440"/>
      <c r="Z378" s="440"/>
      <c r="AA378" s="440"/>
    </row>
    <row r="379" spans="21:27">
      <c r="U379" s="440"/>
      <c r="V379" s="440"/>
      <c r="W379" s="440"/>
      <c r="X379" s="440"/>
      <c r="Y379" s="440"/>
      <c r="Z379" s="440"/>
      <c r="AA379" s="440"/>
    </row>
    <row r="380" spans="21:27">
      <c r="U380" s="440"/>
      <c r="V380" s="440"/>
      <c r="W380" s="440"/>
      <c r="X380" s="440"/>
      <c r="Y380" s="440"/>
      <c r="Z380" s="440"/>
      <c r="AA380" s="440"/>
    </row>
    <row r="381" spans="21:27">
      <c r="U381" s="440"/>
      <c r="V381" s="440"/>
      <c r="W381" s="440"/>
      <c r="X381" s="440"/>
      <c r="Y381" s="440"/>
      <c r="Z381" s="440"/>
      <c r="AA381" s="440"/>
    </row>
    <row r="382" spans="21:27">
      <c r="U382" s="440"/>
      <c r="V382" s="440"/>
      <c r="W382" s="440"/>
      <c r="X382" s="440"/>
      <c r="Y382" s="440"/>
      <c r="Z382" s="440"/>
      <c r="AA382" s="440"/>
    </row>
    <row r="383" spans="21:27">
      <c r="U383" s="440"/>
      <c r="V383" s="440"/>
      <c r="W383" s="440"/>
      <c r="X383" s="440"/>
      <c r="Y383" s="440"/>
      <c r="Z383" s="440"/>
      <c r="AA383" s="440"/>
    </row>
    <row r="384" spans="21:27">
      <c r="U384" s="440"/>
      <c r="V384" s="440"/>
      <c r="W384" s="440"/>
      <c r="X384" s="440"/>
      <c r="Y384" s="440"/>
      <c r="Z384" s="440"/>
      <c r="AA384" s="440"/>
    </row>
    <row r="385" spans="21:27">
      <c r="U385" s="440"/>
      <c r="V385" s="440"/>
      <c r="W385" s="440"/>
      <c r="X385" s="440"/>
      <c r="Y385" s="440"/>
      <c r="Z385" s="440"/>
      <c r="AA385" s="440"/>
    </row>
    <row r="386" spans="21:27">
      <c r="U386" s="440"/>
      <c r="V386" s="440"/>
      <c r="W386" s="440"/>
      <c r="X386" s="440"/>
      <c r="Y386" s="440"/>
      <c r="Z386" s="440"/>
      <c r="AA386" s="440"/>
    </row>
    <row r="387" spans="21:27">
      <c r="U387" s="440"/>
      <c r="V387" s="440"/>
      <c r="W387" s="440"/>
      <c r="X387" s="440"/>
      <c r="Y387" s="440"/>
      <c r="Z387" s="440"/>
      <c r="AA387" s="440"/>
    </row>
    <row r="388" spans="21:27">
      <c r="U388" s="440"/>
      <c r="V388" s="440"/>
      <c r="W388" s="440"/>
      <c r="X388" s="440"/>
      <c r="Y388" s="440"/>
      <c r="Z388" s="440"/>
      <c r="AA388" s="440"/>
    </row>
    <row r="389" spans="21:27">
      <c r="U389" s="440"/>
      <c r="V389" s="440"/>
      <c r="W389" s="440"/>
      <c r="X389" s="440"/>
      <c r="Y389" s="440"/>
      <c r="Z389" s="440"/>
      <c r="AA389" s="440"/>
    </row>
    <row r="390" spans="21:27">
      <c r="U390" s="440"/>
      <c r="V390" s="440"/>
      <c r="W390" s="440"/>
      <c r="X390" s="440"/>
      <c r="Y390" s="440"/>
      <c r="Z390" s="440"/>
      <c r="AA390" s="440"/>
    </row>
    <row r="391" spans="21:27">
      <c r="U391" s="440"/>
      <c r="V391" s="440"/>
      <c r="W391" s="440"/>
      <c r="X391" s="440"/>
      <c r="Y391" s="440"/>
      <c r="Z391" s="440"/>
      <c r="AA391" s="440"/>
    </row>
    <row r="392" spans="21:27">
      <c r="U392" s="440"/>
      <c r="V392" s="440"/>
      <c r="W392" s="440"/>
      <c r="X392" s="440"/>
      <c r="Y392" s="440"/>
      <c r="Z392" s="440"/>
      <c r="AA392" s="440"/>
    </row>
    <row r="393" spans="21:27">
      <c r="U393" s="440"/>
      <c r="V393" s="440"/>
      <c r="W393" s="440"/>
      <c r="X393" s="440"/>
      <c r="Y393" s="440"/>
      <c r="Z393" s="440"/>
      <c r="AA393" s="440"/>
    </row>
    <row r="394" spans="21:27">
      <c r="U394" s="440"/>
      <c r="V394" s="440"/>
      <c r="W394" s="440"/>
      <c r="X394" s="440"/>
      <c r="Y394" s="440"/>
      <c r="Z394" s="440"/>
      <c r="AA394" s="440"/>
    </row>
    <row r="395" spans="21:27">
      <c r="U395" s="440"/>
      <c r="V395" s="440"/>
      <c r="W395" s="440"/>
      <c r="X395" s="440"/>
      <c r="Y395" s="440"/>
      <c r="Z395" s="440"/>
      <c r="AA395" s="440"/>
    </row>
    <row r="396" spans="21:27">
      <c r="U396" s="440"/>
      <c r="V396" s="440"/>
      <c r="W396" s="440"/>
      <c r="X396" s="440"/>
      <c r="Y396" s="440"/>
      <c r="Z396" s="440"/>
      <c r="AA396" s="440"/>
    </row>
    <row r="397" spans="21:27">
      <c r="U397" s="440"/>
      <c r="V397" s="440"/>
      <c r="W397" s="440"/>
      <c r="X397" s="440"/>
      <c r="Y397" s="440"/>
      <c r="Z397" s="440"/>
      <c r="AA397" s="440"/>
    </row>
    <row r="398" spans="21:27">
      <c r="U398" s="440"/>
      <c r="V398" s="440"/>
      <c r="W398" s="440"/>
      <c r="X398" s="440"/>
      <c r="Y398" s="440"/>
      <c r="Z398" s="440"/>
      <c r="AA398" s="440"/>
    </row>
    <row r="399" spans="21:27">
      <c r="U399" s="440"/>
      <c r="V399" s="440"/>
      <c r="W399" s="440"/>
      <c r="X399" s="440"/>
      <c r="Y399" s="440"/>
      <c r="Z399" s="440"/>
      <c r="AA399" s="440"/>
    </row>
    <row r="400" spans="21:27">
      <c r="U400" s="440"/>
      <c r="V400" s="440"/>
      <c r="W400" s="440"/>
      <c r="X400" s="440"/>
      <c r="Y400" s="440"/>
      <c r="Z400" s="440"/>
      <c r="AA400" s="440"/>
    </row>
    <row r="401" spans="21:27">
      <c r="U401" s="440"/>
      <c r="V401" s="440"/>
      <c r="W401" s="440"/>
      <c r="X401" s="440"/>
      <c r="Y401" s="440"/>
      <c r="Z401" s="440"/>
      <c r="AA401" s="440"/>
    </row>
    <row r="402" spans="21:27">
      <c r="U402" s="440"/>
      <c r="V402" s="440"/>
      <c r="W402" s="440"/>
      <c r="X402" s="440"/>
      <c r="Y402" s="440"/>
      <c r="Z402" s="440"/>
      <c r="AA402" s="440"/>
    </row>
    <row r="403" spans="21:27">
      <c r="U403" s="440"/>
      <c r="V403" s="440"/>
      <c r="W403" s="440"/>
      <c r="X403" s="440"/>
      <c r="Y403" s="440"/>
      <c r="Z403" s="440"/>
      <c r="AA403" s="440"/>
    </row>
    <row r="404" spans="21:27">
      <c r="U404" s="440"/>
      <c r="V404" s="440"/>
      <c r="W404" s="440"/>
      <c r="X404" s="440"/>
      <c r="Y404" s="440"/>
      <c r="Z404" s="440"/>
      <c r="AA404" s="440"/>
    </row>
    <row r="405" spans="21:27">
      <c r="U405" s="440"/>
      <c r="V405" s="440"/>
      <c r="W405" s="440"/>
      <c r="X405" s="440"/>
      <c r="Y405" s="440"/>
      <c r="Z405" s="440"/>
      <c r="AA405" s="440"/>
    </row>
    <row r="406" spans="21:27">
      <c r="U406" s="440"/>
      <c r="V406" s="440"/>
      <c r="W406" s="440"/>
      <c r="X406" s="440"/>
      <c r="Y406" s="440"/>
      <c r="Z406" s="440"/>
      <c r="AA406" s="440"/>
    </row>
    <row r="407" spans="21:27">
      <c r="U407" s="440"/>
      <c r="V407" s="440"/>
      <c r="W407" s="440"/>
      <c r="X407" s="440"/>
      <c r="Y407" s="440"/>
      <c r="Z407" s="440"/>
      <c r="AA407" s="440"/>
    </row>
    <row r="408" spans="21:27">
      <c r="U408" s="440"/>
      <c r="V408" s="440"/>
      <c r="W408" s="440"/>
      <c r="X408" s="440"/>
      <c r="Y408" s="440"/>
      <c r="Z408" s="440"/>
      <c r="AA408" s="440"/>
    </row>
    <row r="409" spans="21:27">
      <c r="U409" s="440"/>
      <c r="V409" s="440"/>
      <c r="W409" s="440"/>
      <c r="X409" s="440"/>
      <c r="Y409" s="440"/>
      <c r="Z409" s="440"/>
      <c r="AA409" s="440"/>
    </row>
    <row r="410" spans="21:27">
      <c r="U410" s="440"/>
      <c r="V410" s="440"/>
      <c r="W410" s="440"/>
      <c r="X410" s="440"/>
      <c r="Y410" s="440"/>
      <c r="Z410" s="440"/>
      <c r="AA410" s="440"/>
    </row>
    <row r="411" spans="21:27">
      <c r="U411" s="440"/>
      <c r="V411" s="440"/>
      <c r="W411" s="440"/>
      <c r="X411" s="440"/>
      <c r="Y411" s="440"/>
      <c r="Z411" s="440"/>
      <c r="AA411" s="440"/>
    </row>
    <row r="412" spans="21:27">
      <c r="U412" s="440"/>
      <c r="V412" s="440"/>
      <c r="W412" s="440"/>
      <c r="X412" s="440"/>
      <c r="Y412" s="440"/>
      <c r="Z412" s="440"/>
      <c r="AA412" s="440"/>
    </row>
    <row r="413" spans="21:27">
      <c r="U413" s="440"/>
      <c r="V413" s="440"/>
      <c r="W413" s="440"/>
      <c r="X413" s="440"/>
      <c r="Y413" s="440"/>
      <c r="Z413" s="440"/>
      <c r="AA413" s="440"/>
    </row>
    <row r="414" spans="21:27">
      <c r="U414" s="440"/>
      <c r="V414" s="440"/>
      <c r="W414" s="440"/>
      <c r="X414" s="440"/>
      <c r="Y414" s="440"/>
      <c r="Z414" s="440"/>
      <c r="AA414" s="440"/>
    </row>
    <row r="415" spans="21:27">
      <c r="U415" s="440"/>
      <c r="V415" s="440"/>
      <c r="W415" s="440"/>
      <c r="X415" s="440"/>
      <c r="Y415" s="440"/>
      <c r="Z415" s="440"/>
      <c r="AA415" s="440"/>
    </row>
    <row r="416" spans="21:27">
      <c r="U416" s="440"/>
      <c r="V416" s="440"/>
      <c r="W416" s="440"/>
      <c r="X416" s="440"/>
      <c r="Y416" s="440"/>
      <c r="Z416" s="440"/>
      <c r="AA416" s="440"/>
    </row>
    <row r="417" spans="21:27">
      <c r="U417" s="440"/>
      <c r="V417" s="440"/>
      <c r="W417" s="440"/>
      <c r="X417" s="440"/>
      <c r="Y417" s="440"/>
      <c r="Z417" s="440"/>
      <c r="AA417" s="440"/>
    </row>
    <row r="418" spans="21:27">
      <c r="U418" s="440"/>
      <c r="V418" s="440"/>
      <c r="W418" s="440"/>
      <c r="X418" s="440"/>
      <c r="Y418" s="440"/>
      <c r="Z418" s="440"/>
      <c r="AA418" s="440"/>
    </row>
    <row r="419" spans="21:27">
      <c r="U419" s="440"/>
      <c r="V419" s="440"/>
      <c r="W419" s="440"/>
      <c r="X419" s="440"/>
      <c r="Y419" s="440"/>
      <c r="Z419" s="440"/>
      <c r="AA419" s="440"/>
    </row>
    <row r="420" spans="21:27">
      <c r="U420" s="440"/>
      <c r="V420" s="440"/>
      <c r="W420" s="440"/>
      <c r="X420" s="440"/>
      <c r="Y420" s="440"/>
      <c r="Z420" s="440"/>
      <c r="AA420" s="440"/>
    </row>
    <row r="421" spans="21:27">
      <c r="U421" s="440"/>
      <c r="V421" s="440"/>
      <c r="W421" s="440"/>
      <c r="X421" s="440"/>
      <c r="Y421" s="440"/>
      <c r="Z421" s="440"/>
      <c r="AA421" s="440"/>
    </row>
    <row r="422" spans="21:27">
      <c r="U422" s="440"/>
      <c r="V422" s="440"/>
      <c r="W422" s="440"/>
      <c r="X422" s="440"/>
      <c r="Y422" s="440"/>
      <c r="Z422" s="440"/>
      <c r="AA422" s="440"/>
    </row>
    <row r="423" spans="21:27">
      <c r="U423" s="440"/>
      <c r="V423" s="440"/>
      <c r="W423" s="440"/>
      <c r="X423" s="440"/>
      <c r="Y423" s="440"/>
      <c r="Z423" s="440"/>
      <c r="AA423" s="440"/>
    </row>
    <row r="424" spans="21:27">
      <c r="U424" s="440"/>
      <c r="V424" s="440"/>
      <c r="W424" s="440"/>
      <c r="X424" s="440"/>
      <c r="Y424" s="440"/>
      <c r="Z424" s="440"/>
      <c r="AA424" s="440"/>
    </row>
    <row r="425" spans="21:27">
      <c r="U425" s="440"/>
      <c r="V425" s="440"/>
      <c r="W425" s="440"/>
      <c r="X425" s="440"/>
      <c r="Y425" s="440"/>
      <c r="Z425" s="440"/>
      <c r="AA425" s="440"/>
    </row>
    <row r="426" spans="21:27">
      <c r="U426" s="440"/>
      <c r="V426" s="440"/>
      <c r="W426" s="440"/>
      <c r="X426" s="440"/>
      <c r="Y426" s="440"/>
      <c r="Z426" s="440"/>
      <c r="AA426" s="440"/>
    </row>
    <row r="427" spans="21:27">
      <c r="U427" s="440"/>
      <c r="V427" s="440"/>
      <c r="W427" s="440"/>
      <c r="X427" s="440"/>
      <c r="Y427" s="440"/>
      <c r="Z427" s="440"/>
      <c r="AA427" s="440"/>
    </row>
    <row r="428" spans="21:27">
      <c r="U428" s="440"/>
      <c r="V428" s="440"/>
      <c r="W428" s="440"/>
      <c r="X428" s="440"/>
      <c r="Y428" s="440"/>
      <c r="Z428" s="440"/>
      <c r="AA428" s="440"/>
    </row>
    <row r="429" spans="21:27">
      <c r="U429" s="440"/>
      <c r="V429" s="440"/>
      <c r="W429" s="440"/>
      <c r="X429" s="440"/>
      <c r="Y429" s="440"/>
      <c r="Z429" s="440"/>
      <c r="AA429" s="440"/>
    </row>
    <row r="430" spans="21:27">
      <c r="U430" s="440"/>
      <c r="V430" s="440"/>
      <c r="W430" s="440"/>
      <c r="X430" s="440"/>
      <c r="Y430" s="440"/>
      <c r="Z430" s="440"/>
      <c r="AA430" s="440"/>
    </row>
    <row r="431" spans="21:27">
      <c r="U431" s="440"/>
      <c r="V431" s="440"/>
      <c r="W431" s="440"/>
      <c r="X431" s="440"/>
      <c r="Y431" s="440"/>
      <c r="Z431" s="440"/>
      <c r="AA431" s="440"/>
    </row>
    <row r="432" spans="21:27">
      <c r="U432" s="440"/>
      <c r="V432" s="440"/>
      <c r="W432" s="440"/>
      <c r="X432" s="440"/>
      <c r="Y432" s="440"/>
      <c r="Z432" s="440"/>
      <c r="AA432" s="440"/>
    </row>
    <row r="433" spans="21:27">
      <c r="U433" s="440"/>
      <c r="V433" s="440"/>
      <c r="W433" s="440"/>
      <c r="X433" s="440"/>
      <c r="Y433" s="440"/>
      <c r="Z433" s="440"/>
      <c r="AA433" s="440"/>
    </row>
    <row r="434" spans="21:27">
      <c r="U434" s="440"/>
      <c r="V434" s="440"/>
      <c r="W434" s="440"/>
      <c r="X434" s="440"/>
      <c r="Y434" s="440"/>
      <c r="Z434" s="440"/>
      <c r="AA434" s="440"/>
    </row>
    <row r="435" spans="21:27">
      <c r="U435" s="440"/>
      <c r="V435" s="440"/>
      <c r="W435" s="440"/>
      <c r="X435" s="440"/>
      <c r="Y435" s="440"/>
      <c r="Z435" s="440"/>
      <c r="AA435" s="440"/>
    </row>
    <row r="436" spans="21:27">
      <c r="U436" s="440"/>
      <c r="V436" s="440"/>
      <c r="W436" s="440"/>
      <c r="X436" s="440"/>
      <c r="Y436" s="440"/>
      <c r="Z436" s="440"/>
      <c r="AA436" s="440"/>
    </row>
    <row r="437" spans="21:27">
      <c r="U437" s="440"/>
      <c r="V437" s="440"/>
      <c r="W437" s="440"/>
      <c r="X437" s="440"/>
      <c r="Y437" s="440"/>
      <c r="Z437" s="440"/>
      <c r="AA437" s="440"/>
    </row>
    <row r="438" spans="21:27">
      <c r="U438" s="440"/>
      <c r="V438" s="440"/>
      <c r="W438" s="440"/>
      <c r="X438" s="440"/>
      <c r="Y438" s="440"/>
      <c r="Z438" s="440"/>
      <c r="AA438" s="440"/>
    </row>
    <row r="439" spans="21:27">
      <c r="U439" s="440"/>
      <c r="V439" s="440"/>
      <c r="W439" s="440"/>
      <c r="X439" s="440"/>
      <c r="Y439" s="440"/>
      <c r="Z439" s="440"/>
      <c r="AA439" s="440"/>
    </row>
    <row r="440" spans="21:27">
      <c r="U440" s="440"/>
      <c r="V440" s="440"/>
      <c r="W440" s="440"/>
      <c r="X440" s="440"/>
      <c r="Y440" s="440"/>
      <c r="Z440" s="440"/>
      <c r="AA440" s="440"/>
    </row>
    <row r="441" spans="21:27">
      <c r="U441" s="440"/>
      <c r="V441" s="440"/>
      <c r="W441" s="440"/>
      <c r="X441" s="440"/>
      <c r="Y441" s="440"/>
      <c r="Z441" s="440"/>
      <c r="AA441" s="440"/>
    </row>
    <row r="442" spans="21:27">
      <c r="U442" s="440"/>
      <c r="V442" s="440"/>
      <c r="W442" s="440"/>
      <c r="X442" s="440"/>
      <c r="Y442" s="440"/>
      <c r="Z442" s="440"/>
      <c r="AA442" s="440"/>
    </row>
    <row r="443" spans="21:27">
      <c r="U443" s="440"/>
      <c r="V443" s="440"/>
      <c r="W443" s="440"/>
      <c r="X443" s="440"/>
      <c r="Y443" s="440"/>
      <c r="Z443" s="440"/>
      <c r="AA443" s="440"/>
    </row>
    <row r="444" spans="21:27">
      <c r="U444" s="440"/>
      <c r="V444" s="440"/>
      <c r="W444" s="440"/>
      <c r="X444" s="440"/>
      <c r="Y444" s="440"/>
      <c r="Z444" s="440"/>
      <c r="AA444" s="440"/>
    </row>
    <row r="445" spans="21:27">
      <c r="U445" s="440"/>
      <c r="V445" s="440"/>
      <c r="W445" s="440"/>
      <c r="X445" s="440"/>
      <c r="Y445" s="440"/>
      <c r="Z445" s="440"/>
      <c r="AA445" s="440"/>
    </row>
    <row r="446" spans="21:27">
      <c r="U446" s="440"/>
      <c r="V446" s="440"/>
      <c r="W446" s="440"/>
      <c r="X446" s="440"/>
      <c r="Y446" s="440"/>
      <c r="Z446" s="440"/>
      <c r="AA446" s="440"/>
    </row>
    <row r="447" spans="21:27">
      <c r="U447" s="440"/>
      <c r="V447" s="440"/>
      <c r="W447" s="440"/>
      <c r="X447" s="440"/>
      <c r="Y447" s="440"/>
      <c r="Z447" s="440"/>
      <c r="AA447" s="440"/>
    </row>
    <row r="448" spans="21:27">
      <c r="U448" s="440"/>
      <c r="V448" s="440"/>
      <c r="W448" s="440"/>
      <c r="X448" s="440"/>
      <c r="Y448" s="440"/>
      <c r="Z448" s="440"/>
      <c r="AA448" s="440"/>
    </row>
    <row r="449" spans="21:27">
      <c r="U449" s="440"/>
      <c r="V449" s="440"/>
      <c r="W449" s="440"/>
      <c r="X449" s="440"/>
      <c r="Y449" s="440"/>
      <c r="Z449" s="440"/>
      <c r="AA449" s="440"/>
    </row>
    <row r="450" spans="21:27">
      <c r="U450" s="440"/>
      <c r="V450" s="440"/>
      <c r="W450" s="440"/>
      <c r="X450" s="440"/>
      <c r="Y450" s="440"/>
      <c r="Z450" s="440"/>
      <c r="AA450" s="440"/>
    </row>
    <row r="451" spans="21:27">
      <c r="U451" s="440"/>
      <c r="V451" s="440"/>
      <c r="W451" s="440"/>
      <c r="X451" s="440"/>
      <c r="Y451" s="440"/>
      <c r="Z451" s="440"/>
      <c r="AA451" s="440"/>
    </row>
    <row r="452" spans="21:27">
      <c r="U452" s="440"/>
      <c r="V452" s="440"/>
      <c r="W452" s="440"/>
      <c r="X452" s="440"/>
      <c r="Y452" s="440"/>
      <c r="Z452" s="440"/>
      <c r="AA452" s="440"/>
    </row>
    <row r="453" spans="21:27">
      <c r="U453" s="440"/>
      <c r="V453" s="440"/>
      <c r="W453" s="440"/>
      <c r="X453" s="440"/>
      <c r="Y453" s="440"/>
      <c r="Z453" s="440"/>
      <c r="AA453" s="440"/>
    </row>
    <row r="454" spans="21:27">
      <c r="U454" s="440"/>
      <c r="V454" s="440"/>
      <c r="W454" s="440"/>
      <c r="X454" s="440"/>
      <c r="Y454" s="440"/>
      <c r="Z454" s="440"/>
      <c r="AA454" s="440"/>
    </row>
    <row r="455" spans="21:27">
      <c r="U455" s="440"/>
      <c r="V455" s="440"/>
      <c r="W455" s="440"/>
      <c r="X455" s="440"/>
      <c r="Y455" s="440"/>
      <c r="Z455" s="440"/>
      <c r="AA455" s="440"/>
    </row>
    <row r="456" spans="21:27">
      <c r="U456" s="440"/>
      <c r="V456" s="440"/>
      <c r="W456" s="440"/>
      <c r="X456" s="440"/>
      <c r="Y456" s="440"/>
      <c r="Z456" s="440"/>
      <c r="AA456" s="440"/>
    </row>
    <row r="457" spans="21:27">
      <c r="U457" s="440"/>
      <c r="V457" s="440"/>
      <c r="W457" s="440"/>
      <c r="X457" s="440"/>
      <c r="Y457" s="440"/>
      <c r="Z457" s="440"/>
      <c r="AA457" s="440"/>
    </row>
    <row r="458" spans="21:27">
      <c r="U458" s="440"/>
      <c r="V458" s="440"/>
      <c r="W458" s="440"/>
      <c r="X458" s="440"/>
      <c r="Y458" s="440"/>
      <c r="Z458" s="440"/>
      <c r="AA458" s="440"/>
    </row>
    <row r="459" spans="21:27">
      <c r="U459" s="440"/>
      <c r="V459" s="440"/>
      <c r="W459" s="440"/>
      <c r="X459" s="440"/>
      <c r="Y459" s="440"/>
      <c r="Z459" s="440"/>
      <c r="AA459" s="440"/>
    </row>
    <row r="460" spans="21:27">
      <c r="U460" s="440"/>
      <c r="V460" s="440"/>
      <c r="W460" s="440"/>
      <c r="X460" s="440"/>
      <c r="Y460" s="440"/>
      <c r="Z460" s="440"/>
      <c r="AA460" s="440"/>
    </row>
    <row r="461" spans="21:27">
      <c r="U461" s="440"/>
      <c r="V461" s="440"/>
      <c r="W461" s="440"/>
      <c r="X461" s="440"/>
      <c r="Y461" s="440"/>
      <c r="Z461" s="440"/>
      <c r="AA461" s="440"/>
    </row>
    <row r="462" spans="21:27">
      <c r="U462" s="440"/>
      <c r="V462" s="440"/>
      <c r="W462" s="440"/>
      <c r="X462" s="440"/>
      <c r="Y462" s="440"/>
      <c r="Z462" s="440"/>
      <c r="AA462" s="440"/>
    </row>
    <row r="463" spans="21:27">
      <c r="U463" s="440"/>
      <c r="V463" s="440"/>
      <c r="W463" s="440"/>
      <c r="X463" s="440"/>
      <c r="Y463" s="440"/>
      <c r="Z463" s="440"/>
      <c r="AA463" s="440"/>
    </row>
    <row r="464" spans="21:27">
      <c r="U464" s="440"/>
      <c r="V464" s="440"/>
      <c r="W464" s="440"/>
      <c r="X464" s="440"/>
      <c r="Y464" s="440"/>
      <c r="Z464" s="440"/>
      <c r="AA464" s="440"/>
    </row>
    <row r="465" spans="21:27">
      <c r="U465" s="440"/>
      <c r="V465" s="440"/>
      <c r="W465" s="440"/>
      <c r="X465" s="440"/>
      <c r="Y465" s="440"/>
      <c r="Z465" s="440"/>
      <c r="AA465" s="440"/>
    </row>
    <row r="466" spans="21:27">
      <c r="U466" s="440"/>
      <c r="V466" s="440"/>
      <c r="W466" s="440"/>
      <c r="X466" s="440"/>
      <c r="Y466" s="440"/>
      <c r="Z466" s="440"/>
      <c r="AA466" s="440"/>
    </row>
    <row r="467" spans="21:27">
      <c r="U467" s="440"/>
      <c r="V467" s="440"/>
      <c r="W467" s="440"/>
      <c r="X467" s="440"/>
      <c r="Y467" s="440"/>
      <c r="Z467" s="440"/>
      <c r="AA467" s="440"/>
    </row>
    <row r="468" spans="21:27">
      <c r="U468" s="440"/>
      <c r="V468" s="440"/>
      <c r="W468" s="440"/>
      <c r="X468" s="440"/>
      <c r="Y468" s="440"/>
      <c r="Z468" s="440"/>
      <c r="AA468" s="440"/>
    </row>
    <row r="469" spans="21:27">
      <c r="U469" s="440"/>
      <c r="V469" s="440"/>
      <c r="W469" s="440"/>
      <c r="X469" s="440"/>
      <c r="Y469" s="440"/>
      <c r="Z469" s="440"/>
      <c r="AA469" s="440"/>
    </row>
    <row r="470" spans="21:27">
      <c r="U470" s="440"/>
      <c r="V470" s="440"/>
      <c r="W470" s="440"/>
      <c r="X470" s="440"/>
      <c r="Y470" s="440"/>
      <c r="Z470" s="440"/>
      <c r="AA470" s="440"/>
    </row>
    <row r="471" spans="21:27">
      <c r="U471" s="440"/>
      <c r="V471" s="440"/>
      <c r="W471" s="440"/>
      <c r="X471" s="440"/>
      <c r="Y471" s="440"/>
      <c r="Z471" s="440"/>
      <c r="AA471" s="440"/>
    </row>
    <row r="472" spans="21:27">
      <c r="U472" s="440"/>
      <c r="V472" s="440"/>
      <c r="W472" s="440"/>
      <c r="X472" s="440"/>
      <c r="Y472" s="440"/>
      <c r="Z472" s="440"/>
      <c r="AA472" s="440"/>
    </row>
    <row r="473" spans="21:27">
      <c r="U473" s="440"/>
      <c r="V473" s="440"/>
      <c r="W473" s="440"/>
      <c r="X473" s="440"/>
      <c r="Y473" s="440"/>
      <c r="Z473" s="440"/>
      <c r="AA473" s="440"/>
    </row>
    <row r="474" spans="21:27">
      <c r="U474" s="440"/>
      <c r="V474" s="440"/>
      <c r="W474" s="440"/>
      <c r="X474" s="440"/>
      <c r="Y474" s="440"/>
      <c r="Z474" s="440"/>
      <c r="AA474" s="440"/>
    </row>
    <row r="475" spans="21:27">
      <c r="U475" s="440"/>
      <c r="V475" s="440"/>
      <c r="W475" s="440"/>
      <c r="X475" s="440"/>
      <c r="Y475" s="440"/>
      <c r="Z475" s="440"/>
      <c r="AA475" s="440"/>
    </row>
    <row r="476" spans="21:27">
      <c r="U476" s="440"/>
      <c r="V476" s="440"/>
      <c r="W476" s="440"/>
      <c r="X476" s="440"/>
      <c r="Y476" s="440"/>
      <c r="Z476" s="440"/>
      <c r="AA476" s="440"/>
    </row>
    <row r="477" spans="21:27">
      <c r="U477" s="440"/>
      <c r="V477" s="440"/>
      <c r="W477" s="440"/>
      <c r="X477" s="440"/>
      <c r="Y477" s="440"/>
      <c r="Z477" s="440"/>
      <c r="AA477" s="440"/>
    </row>
    <row r="478" spans="21:27">
      <c r="U478" s="440"/>
      <c r="V478" s="440"/>
      <c r="W478" s="440"/>
      <c r="X478" s="440"/>
      <c r="Y478" s="440"/>
      <c r="Z478" s="440"/>
      <c r="AA478" s="440"/>
    </row>
    <row r="479" spans="21:27">
      <c r="U479" s="440"/>
      <c r="V479" s="440"/>
      <c r="W479" s="440"/>
      <c r="X479" s="440"/>
      <c r="Y479" s="440"/>
      <c r="Z479" s="440"/>
      <c r="AA479" s="440"/>
    </row>
    <row r="480" spans="21:27">
      <c r="U480" s="440"/>
      <c r="V480" s="440"/>
      <c r="W480" s="440"/>
      <c r="X480" s="440"/>
      <c r="Y480" s="440"/>
      <c r="Z480" s="440"/>
      <c r="AA480" s="440"/>
    </row>
    <row r="481" spans="21:27">
      <c r="U481" s="440"/>
      <c r="V481" s="440"/>
      <c r="W481" s="440"/>
      <c r="X481" s="440"/>
      <c r="Y481" s="440"/>
      <c r="Z481" s="440"/>
      <c r="AA481" s="440"/>
    </row>
    <row r="482" spans="21:27">
      <c r="U482" s="440"/>
      <c r="V482" s="440"/>
      <c r="W482" s="440"/>
      <c r="X482" s="440"/>
      <c r="Y482" s="440"/>
      <c r="Z482" s="440"/>
      <c r="AA482" s="440"/>
    </row>
    <row r="483" spans="21:27">
      <c r="U483" s="440"/>
      <c r="V483" s="440"/>
      <c r="W483" s="440"/>
      <c r="X483" s="440"/>
      <c r="Y483" s="440"/>
      <c r="Z483" s="440"/>
      <c r="AA483" s="440"/>
    </row>
    <row r="484" spans="21:27">
      <c r="U484" s="440"/>
      <c r="V484" s="440"/>
      <c r="W484" s="440"/>
      <c r="X484" s="440"/>
      <c r="Y484" s="440"/>
      <c r="Z484" s="440"/>
      <c r="AA484" s="440"/>
    </row>
    <row r="485" spans="21:27">
      <c r="U485" s="440"/>
      <c r="V485" s="440"/>
      <c r="W485" s="440"/>
      <c r="X485" s="440"/>
      <c r="Y485" s="440"/>
      <c r="Z485" s="440"/>
      <c r="AA485" s="440"/>
    </row>
    <row r="486" spans="21:27">
      <c r="U486" s="440"/>
      <c r="V486" s="440"/>
      <c r="W486" s="440"/>
      <c r="X486" s="440"/>
      <c r="Y486" s="440"/>
      <c r="Z486" s="440"/>
      <c r="AA486" s="440"/>
    </row>
    <row r="487" spans="21:27">
      <c r="U487" s="440"/>
      <c r="V487" s="440"/>
      <c r="W487" s="440"/>
      <c r="X487" s="440"/>
      <c r="Y487" s="440"/>
      <c r="Z487" s="440"/>
      <c r="AA487" s="440"/>
    </row>
    <row r="488" spans="21:27">
      <c r="U488" s="440"/>
      <c r="V488" s="440"/>
      <c r="W488" s="440"/>
      <c r="X488" s="440"/>
      <c r="Y488" s="440"/>
      <c r="Z488" s="440"/>
      <c r="AA488" s="440"/>
    </row>
    <row r="489" spans="21:27">
      <c r="U489" s="440"/>
      <c r="V489" s="440"/>
      <c r="W489" s="440"/>
      <c r="X489" s="440"/>
      <c r="Y489" s="440"/>
      <c r="Z489" s="440"/>
      <c r="AA489" s="440"/>
    </row>
    <row r="490" spans="21:27">
      <c r="U490" s="440"/>
      <c r="V490" s="440"/>
      <c r="W490" s="440"/>
      <c r="X490" s="440"/>
      <c r="Y490" s="440"/>
      <c r="Z490" s="440"/>
      <c r="AA490" s="440"/>
    </row>
    <row r="491" spans="21:27">
      <c r="U491" s="440"/>
      <c r="V491" s="440"/>
      <c r="W491" s="440"/>
      <c r="X491" s="440"/>
      <c r="Y491" s="440"/>
      <c r="Z491" s="440"/>
      <c r="AA491" s="440"/>
    </row>
    <row r="492" spans="21:27">
      <c r="U492" s="440"/>
      <c r="V492" s="440"/>
      <c r="W492" s="440"/>
      <c r="X492" s="440"/>
      <c r="Y492" s="440"/>
      <c r="Z492" s="440"/>
      <c r="AA492" s="440"/>
    </row>
    <row r="493" spans="21:27">
      <c r="U493" s="440"/>
      <c r="V493" s="440"/>
      <c r="W493" s="440"/>
      <c r="X493" s="440"/>
      <c r="Y493" s="440"/>
      <c r="Z493" s="440"/>
      <c r="AA493" s="440"/>
    </row>
    <row r="494" spans="21:27">
      <c r="U494" s="440"/>
      <c r="V494" s="440"/>
      <c r="W494" s="440"/>
      <c r="X494" s="440"/>
      <c r="Y494" s="440"/>
      <c r="Z494" s="440"/>
      <c r="AA494" s="440"/>
    </row>
    <row r="495" spans="21:27">
      <c r="U495" s="440"/>
      <c r="V495" s="440"/>
      <c r="W495" s="440"/>
      <c r="X495" s="440"/>
      <c r="Y495" s="440"/>
      <c r="Z495" s="440"/>
      <c r="AA495" s="440"/>
    </row>
    <row r="496" spans="21:27">
      <c r="U496" s="440"/>
      <c r="V496" s="440"/>
      <c r="W496" s="440"/>
      <c r="X496" s="440"/>
      <c r="Y496" s="440"/>
      <c r="Z496" s="440"/>
      <c r="AA496" s="440"/>
    </row>
    <row r="497" spans="21:27">
      <c r="U497" s="440"/>
      <c r="V497" s="440"/>
      <c r="W497" s="440"/>
      <c r="X497" s="440"/>
      <c r="Y497" s="440"/>
      <c r="Z497" s="440"/>
      <c r="AA497" s="440"/>
    </row>
    <row r="498" spans="21:27">
      <c r="U498" s="440"/>
      <c r="V498" s="440"/>
      <c r="W498" s="440"/>
      <c r="X498" s="440"/>
      <c r="Y498" s="440"/>
      <c r="Z498" s="440"/>
      <c r="AA498" s="440"/>
    </row>
    <row r="499" spans="21:27">
      <c r="U499" s="440"/>
      <c r="V499" s="440"/>
      <c r="W499" s="440"/>
      <c r="X499" s="440"/>
      <c r="Y499" s="440"/>
      <c r="Z499" s="440"/>
      <c r="AA499" s="440"/>
    </row>
    <row r="500" spans="21:27">
      <c r="U500" s="440"/>
      <c r="V500" s="440"/>
      <c r="W500" s="440"/>
      <c r="X500" s="440"/>
      <c r="Y500" s="440"/>
      <c r="Z500" s="440"/>
      <c r="AA500" s="440"/>
    </row>
    <row r="501" spans="21:27">
      <c r="U501" s="440"/>
      <c r="V501" s="440"/>
      <c r="W501" s="440"/>
      <c r="X501" s="440"/>
      <c r="Y501" s="440"/>
      <c r="Z501" s="440"/>
      <c r="AA501" s="440"/>
    </row>
    <row r="502" spans="21:27">
      <c r="U502" s="440"/>
      <c r="V502" s="440"/>
      <c r="W502" s="440"/>
      <c r="X502" s="440"/>
      <c r="Y502" s="440"/>
      <c r="Z502" s="440"/>
      <c r="AA502" s="440"/>
    </row>
    <row r="503" spans="21:27">
      <c r="U503" s="440"/>
      <c r="V503" s="440"/>
      <c r="W503" s="440"/>
      <c r="X503" s="440"/>
      <c r="Y503" s="440"/>
      <c r="Z503" s="440"/>
      <c r="AA503" s="440"/>
    </row>
    <row r="504" spans="21:27">
      <c r="U504" s="440"/>
      <c r="V504" s="440"/>
      <c r="W504" s="440"/>
      <c r="X504" s="440"/>
      <c r="Y504" s="440"/>
      <c r="Z504" s="440"/>
      <c r="AA504" s="440"/>
    </row>
    <row r="505" spans="21:27">
      <c r="U505" s="440"/>
      <c r="V505" s="440"/>
      <c r="W505" s="440"/>
      <c r="X505" s="440"/>
      <c r="Y505" s="440"/>
      <c r="Z505" s="440"/>
      <c r="AA505" s="440"/>
    </row>
    <row r="506" spans="21:27">
      <c r="U506" s="440"/>
      <c r="V506" s="440"/>
      <c r="W506" s="440"/>
      <c r="X506" s="440"/>
      <c r="Y506" s="440"/>
      <c r="Z506" s="440"/>
      <c r="AA506" s="440"/>
    </row>
    <row r="507" spans="21:27">
      <c r="U507" s="440"/>
      <c r="V507" s="440"/>
      <c r="W507" s="440"/>
      <c r="X507" s="440"/>
      <c r="Y507" s="440"/>
      <c r="Z507" s="440"/>
      <c r="AA507" s="440"/>
    </row>
    <row r="508" spans="21:27">
      <c r="U508" s="440"/>
      <c r="V508" s="440"/>
      <c r="W508" s="440"/>
      <c r="X508" s="440"/>
      <c r="Y508" s="440"/>
      <c r="Z508" s="440"/>
      <c r="AA508" s="440"/>
    </row>
    <row r="509" spans="21:27">
      <c r="U509" s="440"/>
      <c r="V509" s="440"/>
      <c r="W509" s="440"/>
      <c r="X509" s="440"/>
      <c r="Y509" s="440"/>
      <c r="Z509" s="440"/>
      <c r="AA509" s="440"/>
    </row>
    <row r="510" spans="21:27">
      <c r="U510" s="440"/>
      <c r="V510" s="440"/>
      <c r="W510" s="440"/>
      <c r="X510" s="440"/>
      <c r="Y510" s="440"/>
      <c r="Z510" s="440"/>
      <c r="AA510" s="440"/>
    </row>
    <row r="511" spans="21:27">
      <c r="U511" s="440"/>
      <c r="V511" s="440"/>
      <c r="W511" s="440"/>
      <c r="X511" s="440"/>
      <c r="Y511" s="440"/>
      <c r="Z511" s="440"/>
      <c r="AA511" s="440"/>
    </row>
    <row r="512" spans="21:27">
      <c r="U512" s="440"/>
      <c r="V512" s="440"/>
      <c r="W512" s="440"/>
      <c r="X512" s="440"/>
      <c r="Y512" s="440"/>
      <c r="Z512" s="440"/>
      <c r="AA512" s="440"/>
    </row>
    <row r="513" spans="21:27">
      <c r="U513" s="440"/>
      <c r="V513" s="440"/>
      <c r="W513" s="440"/>
      <c r="X513" s="440"/>
      <c r="Y513" s="440"/>
      <c r="Z513" s="440"/>
      <c r="AA513" s="440"/>
    </row>
    <row r="514" spans="21:27">
      <c r="U514" s="440"/>
      <c r="V514" s="440"/>
      <c r="W514" s="440"/>
      <c r="X514" s="440"/>
      <c r="Y514" s="440"/>
      <c r="Z514" s="440"/>
      <c r="AA514" s="440"/>
    </row>
    <row r="515" spans="21:27">
      <c r="U515" s="440"/>
      <c r="V515" s="440"/>
      <c r="W515" s="440"/>
      <c r="X515" s="440"/>
      <c r="Y515" s="440"/>
      <c r="Z515" s="440"/>
      <c r="AA515" s="440"/>
    </row>
    <row r="516" spans="21:27">
      <c r="U516" s="440"/>
      <c r="V516" s="440"/>
      <c r="W516" s="440"/>
      <c r="X516" s="440"/>
      <c r="Y516" s="440"/>
      <c r="Z516" s="440"/>
      <c r="AA516" s="440"/>
    </row>
    <row r="517" spans="21:27">
      <c r="U517" s="440"/>
      <c r="V517" s="440"/>
      <c r="W517" s="440"/>
      <c r="X517" s="440"/>
      <c r="Y517" s="440"/>
      <c r="Z517" s="440"/>
      <c r="AA517" s="440"/>
    </row>
    <row r="518" spans="21:27">
      <c r="U518" s="440"/>
      <c r="V518" s="440"/>
      <c r="W518" s="440"/>
      <c r="X518" s="440"/>
      <c r="Y518" s="440"/>
      <c r="Z518" s="440"/>
      <c r="AA518" s="440"/>
    </row>
    <row r="519" spans="21:27">
      <c r="U519" s="440"/>
      <c r="V519" s="440"/>
      <c r="W519" s="440"/>
      <c r="X519" s="440"/>
      <c r="Y519" s="440"/>
      <c r="Z519" s="440"/>
      <c r="AA519" s="440"/>
    </row>
    <row r="520" spans="21:27">
      <c r="U520" s="440"/>
      <c r="V520" s="440"/>
      <c r="W520" s="440"/>
      <c r="X520" s="440"/>
      <c r="Y520" s="440"/>
      <c r="Z520" s="440"/>
      <c r="AA520" s="440"/>
    </row>
    <row r="521" spans="21:27">
      <c r="U521" s="440"/>
      <c r="V521" s="440"/>
      <c r="W521" s="440"/>
      <c r="X521" s="440"/>
      <c r="Y521" s="440"/>
      <c r="Z521" s="440"/>
      <c r="AA521" s="440"/>
    </row>
    <row r="522" spans="21:27">
      <c r="U522" s="440"/>
      <c r="V522" s="440"/>
      <c r="W522" s="440"/>
      <c r="X522" s="440"/>
      <c r="Y522" s="440"/>
      <c r="Z522" s="440"/>
      <c r="AA522" s="440"/>
    </row>
    <row r="523" spans="21:27">
      <c r="U523" s="440"/>
      <c r="V523" s="440"/>
      <c r="W523" s="440"/>
      <c r="X523" s="440"/>
      <c r="Y523" s="440"/>
      <c r="Z523" s="440"/>
      <c r="AA523" s="440"/>
    </row>
    <row r="524" spans="21:27">
      <c r="U524" s="440"/>
      <c r="V524" s="440"/>
      <c r="W524" s="440"/>
      <c r="X524" s="440"/>
      <c r="Y524" s="440"/>
      <c r="Z524" s="440"/>
      <c r="AA524" s="440"/>
    </row>
    <row r="525" spans="21:27">
      <c r="U525" s="440"/>
      <c r="V525" s="440"/>
      <c r="W525" s="440"/>
      <c r="X525" s="440"/>
      <c r="Y525" s="440"/>
      <c r="Z525" s="440"/>
      <c r="AA525" s="440"/>
    </row>
    <row r="526" spans="21:27">
      <c r="U526" s="440"/>
      <c r="V526" s="440"/>
      <c r="W526" s="440"/>
      <c r="X526" s="440"/>
      <c r="Y526" s="440"/>
      <c r="Z526" s="440"/>
      <c r="AA526" s="440"/>
    </row>
    <row r="527" spans="21:27">
      <c r="U527" s="440"/>
      <c r="V527" s="440"/>
      <c r="W527" s="440"/>
      <c r="X527" s="440"/>
      <c r="Y527" s="440"/>
      <c r="Z527" s="440"/>
      <c r="AA527" s="440"/>
    </row>
    <row r="528" spans="21:27">
      <c r="U528" s="440"/>
      <c r="V528" s="440"/>
      <c r="W528" s="440"/>
      <c r="X528" s="440"/>
      <c r="Y528" s="440"/>
      <c r="Z528" s="440"/>
      <c r="AA528" s="440"/>
    </row>
    <row r="529" spans="21:27">
      <c r="U529" s="440"/>
      <c r="V529" s="440"/>
      <c r="W529" s="440"/>
      <c r="X529" s="440"/>
      <c r="Y529" s="440"/>
      <c r="Z529" s="440"/>
      <c r="AA529" s="440"/>
    </row>
    <row r="530" spans="21:27">
      <c r="U530" s="440"/>
      <c r="V530" s="440"/>
      <c r="W530" s="440"/>
      <c r="X530" s="440"/>
      <c r="Y530" s="440"/>
      <c r="Z530" s="440"/>
      <c r="AA530" s="440"/>
    </row>
    <row r="531" spans="21:27">
      <c r="U531" s="440"/>
      <c r="V531" s="440"/>
      <c r="W531" s="440"/>
      <c r="X531" s="440"/>
      <c r="Y531" s="440"/>
      <c r="Z531" s="440"/>
      <c r="AA531" s="440"/>
    </row>
    <row r="532" spans="21:27">
      <c r="U532" s="440"/>
      <c r="V532" s="440"/>
      <c r="W532" s="440"/>
      <c r="X532" s="440"/>
      <c r="Y532" s="440"/>
      <c r="Z532" s="440"/>
      <c r="AA532" s="440"/>
    </row>
    <row r="533" spans="21:27">
      <c r="U533" s="440"/>
      <c r="V533" s="440"/>
      <c r="W533" s="440"/>
      <c r="X533" s="440"/>
      <c r="Y533" s="440"/>
      <c r="Z533" s="440"/>
      <c r="AA533" s="440"/>
    </row>
    <row r="534" spans="21:27">
      <c r="U534" s="440"/>
      <c r="V534" s="440"/>
      <c r="W534" s="440"/>
      <c r="X534" s="440"/>
      <c r="Y534" s="440"/>
      <c r="Z534" s="440"/>
      <c r="AA534" s="440"/>
    </row>
    <row r="535" spans="21:27">
      <c r="U535" s="440"/>
      <c r="V535" s="440"/>
      <c r="W535" s="440"/>
      <c r="X535" s="440"/>
      <c r="Y535" s="440"/>
      <c r="Z535" s="440"/>
      <c r="AA535" s="440"/>
    </row>
    <row r="536" spans="21:27">
      <c r="U536" s="440"/>
      <c r="V536" s="440"/>
      <c r="W536" s="440"/>
      <c r="X536" s="440"/>
      <c r="Y536" s="440"/>
      <c r="Z536" s="440"/>
      <c r="AA536" s="440"/>
    </row>
    <row r="537" spans="21:27">
      <c r="U537" s="440"/>
      <c r="V537" s="440"/>
      <c r="W537" s="440"/>
      <c r="X537" s="440"/>
      <c r="Y537" s="440"/>
      <c r="Z537" s="440"/>
      <c r="AA537" s="440"/>
    </row>
    <row r="538" spans="21:27">
      <c r="U538" s="440"/>
      <c r="V538" s="440"/>
      <c r="W538" s="440"/>
      <c r="X538" s="440"/>
      <c r="Y538" s="440"/>
      <c r="Z538" s="440"/>
      <c r="AA538" s="440"/>
    </row>
    <row r="539" spans="21:27">
      <c r="U539" s="440"/>
      <c r="V539" s="440"/>
      <c r="W539" s="440"/>
      <c r="X539" s="440"/>
      <c r="Y539" s="440"/>
      <c r="Z539" s="440"/>
      <c r="AA539" s="440"/>
    </row>
    <row r="540" spans="21:27">
      <c r="U540" s="440"/>
      <c r="V540" s="440"/>
      <c r="W540" s="440"/>
      <c r="X540" s="440"/>
      <c r="Y540" s="440"/>
      <c r="Z540" s="440"/>
      <c r="AA540" s="440"/>
    </row>
    <row r="541" spans="21:27">
      <c r="U541" s="440"/>
      <c r="V541" s="440"/>
      <c r="W541" s="440"/>
      <c r="X541" s="440"/>
      <c r="Y541" s="440"/>
      <c r="Z541" s="440"/>
      <c r="AA541" s="440"/>
    </row>
    <row r="542" spans="21:27">
      <c r="U542" s="440"/>
      <c r="V542" s="440"/>
      <c r="W542" s="440"/>
      <c r="X542" s="440"/>
      <c r="Y542" s="440"/>
      <c r="Z542" s="440"/>
      <c r="AA542" s="440"/>
    </row>
    <row r="543" spans="21:27">
      <c r="U543" s="440"/>
      <c r="V543" s="440"/>
      <c r="W543" s="440"/>
      <c r="X543" s="440"/>
      <c r="Y543" s="440"/>
      <c r="Z543" s="440"/>
      <c r="AA543" s="440"/>
    </row>
    <row r="544" spans="21:27">
      <c r="U544" s="440"/>
      <c r="V544" s="440"/>
      <c r="W544" s="440"/>
      <c r="X544" s="440"/>
      <c r="Y544" s="440"/>
      <c r="Z544" s="440"/>
      <c r="AA544" s="440"/>
    </row>
    <row r="545" spans="21:27">
      <c r="U545" s="440"/>
      <c r="V545" s="440"/>
      <c r="W545" s="440"/>
      <c r="X545" s="440"/>
      <c r="Y545" s="440"/>
      <c r="Z545" s="440"/>
      <c r="AA545" s="440"/>
    </row>
    <row r="546" spans="21:27">
      <c r="U546" s="440"/>
      <c r="V546" s="440"/>
      <c r="W546" s="440"/>
      <c r="X546" s="440"/>
      <c r="Y546" s="440"/>
      <c r="Z546" s="440"/>
      <c r="AA546" s="440"/>
    </row>
    <row r="547" spans="21:27">
      <c r="U547" s="440"/>
      <c r="V547" s="440"/>
      <c r="W547" s="440"/>
      <c r="X547" s="440"/>
      <c r="Y547" s="440"/>
      <c r="Z547" s="440"/>
      <c r="AA547" s="440"/>
    </row>
    <row r="548" spans="21:27">
      <c r="U548" s="440"/>
      <c r="V548" s="440"/>
      <c r="W548" s="440"/>
      <c r="X548" s="440"/>
      <c r="Y548" s="440"/>
      <c r="Z548" s="440"/>
      <c r="AA548" s="440"/>
    </row>
    <row r="549" spans="21:27">
      <c r="U549" s="440"/>
      <c r="V549" s="440"/>
      <c r="W549" s="440"/>
      <c r="X549" s="440"/>
      <c r="Y549" s="440"/>
      <c r="Z549" s="440"/>
      <c r="AA549" s="440"/>
    </row>
    <row r="550" spans="21:27">
      <c r="U550" s="440"/>
      <c r="V550" s="440"/>
      <c r="W550" s="440"/>
      <c r="X550" s="440"/>
      <c r="Y550" s="440"/>
      <c r="Z550" s="440"/>
      <c r="AA550" s="440"/>
    </row>
    <row r="551" spans="21:27">
      <c r="U551" s="440"/>
      <c r="V551" s="440"/>
      <c r="W551" s="440"/>
      <c r="X551" s="440"/>
      <c r="Y551" s="440"/>
      <c r="Z551" s="440"/>
      <c r="AA551" s="440"/>
    </row>
    <row r="552" spans="21:27">
      <c r="U552" s="440"/>
      <c r="V552" s="440"/>
      <c r="W552" s="440"/>
      <c r="X552" s="440"/>
      <c r="Y552" s="440"/>
      <c r="Z552" s="440"/>
      <c r="AA552" s="440"/>
    </row>
    <row r="553" spans="21:27">
      <c r="U553" s="440"/>
      <c r="V553" s="440"/>
      <c r="W553" s="440"/>
      <c r="X553" s="440"/>
      <c r="Y553" s="440"/>
      <c r="Z553" s="440"/>
      <c r="AA553" s="440"/>
    </row>
    <row r="554" spans="21:27">
      <c r="U554" s="440"/>
      <c r="V554" s="440"/>
      <c r="W554" s="440"/>
      <c r="X554" s="440"/>
      <c r="Y554" s="440"/>
      <c r="Z554" s="440"/>
      <c r="AA554" s="440"/>
    </row>
    <row r="555" spans="21:27">
      <c r="U555" s="440"/>
      <c r="V555" s="440"/>
      <c r="W555" s="440"/>
      <c r="X555" s="440"/>
      <c r="Y555" s="440"/>
      <c r="Z555" s="440"/>
      <c r="AA555" s="440"/>
    </row>
    <row r="556" spans="21:27">
      <c r="U556" s="440"/>
      <c r="V556" s="440"/>
      <c r="W556" s="440"/>
      <c r="X556" s="440"/>
      <c r="Y556" s="440"/>
      <c r="Z556" s="440"/>
      <c r="AA556" s="440"/>
    </row>
    <row r="557" spans="21:27">
      <c r="U557" s="440"/>
      <c r="V557" s="440"/>
      <c r="W557" s="440"/>
      <c r="X557" s="440"/>
      <c r="Y557" s="440"/>
      <c r="Z557" s="440"/>
      <c r="AA557" s="440"/>
    </row>
    <row r="558" spans="21:27">
      <c r="U558" s="440"/>
      <c r="V558" s="440"/>
      <c r="W558" s="440"/>
      <c r="X558" s="440"/>
      <c r="Y558" s="440"/>
      <c r="Z558" s="440"/>
      <c r="AA558" s="440"/>
    </row>
    <row r="559" spans="21:27">
      <c r="U559" s="440"/>
      <c r="V559" s="440"/>
      <c r="W559" s="440"/>
      <c r="X559" s="440"/>
      <c r="Y559" s="440"/>
      <c r="Z559" s="440"/>
      <c r="AA559" s="440"/>
    </row>
    <row r="560" spans="21:27">
      <c r="U560" s="440"/>
      <c r="V560" s="440"/>
      <c r="W560" s="440"/>
      <c r="X560" s="440"/>
      <c r="Y560" s="440"/>
      <c r="Z560" s="440"/>
      <c r="AA560" s="440"/>
    </row>
    <row r="561" spans="21:27">
      <c r="U561" s="440"/>
      <c r="V561" s="440"/>
      <c r="W561" s="440"/>
      <c r="X561" s="440"/>
      <c r="Y561" s="440"/>
      <c r="Z561" s="440"/>
      <c r="AA561" s="440"/>
    </row>
    <row r="562" spans="21:27">
      <c r="U562" s="440"/>
      <c r="V562" s="440"/>
      <c r="W562" s="440"/>
      <c r="X562" s="440"/>
      <c r="Y562" s="440"/>
      <c r="Z562" s="440"/>
      <c r="AA562" s="440"/>
    </row>
    <row r="563" spans="21:27">
      <c r="U563" s="440"/>
      <c r="V563" s="440"/>
      <c r="W563" s="440"/>
      <c r="X563" s="440"/>
      <c r="Y563" s="440"/>
      <c r="Z563" s="440"/>
      <c r="AA563" s="440"/>
    </row>
    <row r="564" spans="21:27">
      <c r="U564" s="440"/>
      <c r="V564" s="440"/>
      <c r="W564" s="440"/>
      <c r="X564" s="440"/>
      <c r="Y564" s="440"/>
      <c r="Z564" s="440"/>
      <c r="AA564" s="440"/>
    </row>
    <row r="565" spans="21:27">
      <c r="U565" s="440"/>
      <c r="V565" s="440"/>
      <c r="W565" s="440"/>
      <c r="X565" s="440"/>
      <c r="Y565" s="440"/>
      <c r="Z565" s="440"/>
      <c r="AA565" s="440"/>
    </row>
    <row r="566" spans="21:27">
      <c r="U566" s="440"/>
      <c r="V566" s="440"/>
      <c r="W566" s="440"/>
      <c r="X566" s="440"/>
      <c r="Y566" s="440"/>
      <c r="Z566" s="440"/>
      <c r="AA566" s="440"/>
    </row>
    <row r="567" spans="21:27">
      <c r="U567" s="440"/>
      <c r="V567" s="440"/>
      <c r="W567" s="440"/>
      <c r="X567" s="440"/>
      <c r="Y567" s="440"/>
      <c r="Z567" s="440"/>
      <c r="AA567" s="440"/>
    </row>
    <row r="568" spans="21:27">
      <c r="U568" s="440"/>
      <c r="V568" s="440"/>
      <c r="W568" s="440"/>
      <c r="X568" s="440"/>
      <c r="Y568" s="440"/>
      <c r="Z568" s="440"/>
      <c r="AA568" s="440"/>
    </row>
    <row r="569" spans="21:27">
      <c r="U569" s="440"/>
      <c r="V569" s="440"/>
      <c r="W569" s="440"/>
      <c r="X569" s="440"/>
      <c r="Y569" s="440"/>
      <c r="Z569" s="440"/>
      <c r="AA569" s="440"/>
    </row>
    <row r="570" spans="21:27">
      <c r="U570" s="440"/>
      <c r="V570" s="440"/>
      <c r="W570" s="440"/>
      <c r="X570" s="440"/>
      <c r="Y570" s="440"/>
      <c r="Z570" s="440"/>
      <c r="AA570" s="440"/>
    </row>
    <row r="571" spans="21:27">
      <c r="U571" s="440"/>
      <c r="V571" s="440"/>
      <c r="W571" s="440"/>
      <c r="X571" s="440"/>
      <c r="Y571" s="440"/>
      <c r="Z571" s="440"/>
      <c r="AA571" s="440"/>
    </row>
    <row r="572" spans="21:27">
      <c r="U572" s="440"/>
      <c r="V572" s="440"/>
      <c r="W572" s="440"/>
      <c r="X572" s="440"/>
      <c r="Y572" s="440"/>
      <c r="Z572" s="440"/>
      <c r="AA572" s="440"/>
    </row>
    <row r="573" spans="21:27">
      <c r="U573" s="440"/>
      <c r="V573" s="440"/>
      <c r="W573" s="440"/>
      <c r="X573" s="440"/>
      <c r="Y573" s="440"/>
      <c r="Z573" s="440"/>
      <c r="AA573" s="440"/>
    </row>
    <row r="574" spans="21:27">
      <c r="U574" s="440"/>
      <c r="V574" s="440"/>
      <c r="W574" s="440"/>
      <c r="X574" s="440"/>
      <c r="Y574" s="440"/>
      <c r="Z574" s="440"/>
      <c r="AA574" s="440"/>
    </row>
    <row r="575" spans="21:27">
      <c r="U575" s="440"/>
      <c r="V575" s="440"/>
      <c r="W575" s="440"/>
      <c r="X575" s="440"/>
      <c r="Y575" s="440"/>
      <c r="Z575" s="440"/>
      <c r="AA575" s="440"/>
    </row>
    <row r="576" spans="21:27">
      <c r="U576" s="440"/>
      <c r="V576" s="440"/>
      <c r="W576" s="440"/>
      <c r="X576" s="440"/>
      <c r="Y576" s="440"/>
      <c r="Z576" s="440"/>
      <c r="AA576" s="440"/>
    </row>
    <row r="577" spans="21:27">
      <c r="U577" s="440"/>
      <c r="V577" s="440"/>
      <c r="W577" s="440"/>
      <c r="X577" s="440"/>
      <c r="Y577" s="440"/>
      <c r="Z577" s="440"/>
      <c r="AA577" s="440"/>
    </row>
    <row r="578" spans="21:27">
      <c r="U578" s="440"/>
      <c r="V578" s="440"/>
      <c r="W578" s="440"/>
      <c r="X578" s="440"/>
      <c r="Y578" s="440"/>
      <c r="Z578" s="440"/>
      <c r="AA578" s="440"/>
    </row>
    <row r="579" spans="21:27">
      <c r="U579" s="440"/>
      <c r="V579" s="440"/>
      <c r="W579" s="440"/>
      <c r="X579" s="440"/>
      <c r="Y579" s="440"/>
      <c r="Z579" s="440"/>
      <c r="AA579" s="440"/>
    </row>
    <row r="580" spans="21:27">
      <c r="U580" s="440"/>
      <c r="V580" s="440"/>
      <c r="W580" s="440"/>
      <c r="X580" s="440"/>
      <c r="Y580" s="440"/>
      <c r="Z580" s="440"/>
      <c r="AA580" s="440"/>
    </row>
    <row r="581" spans="21:27">
      <c r="U581" s="440"/>
      <c r="V581" s="440"/>
      <c r="W581" s="440"/>
      <c r="X581" s="440"/>
      <c r="Y581" s="440"/>
      <c r="Z581" s="440"/>
      <c r="AA581" s="440"/>
    </row>
    <row r="582" spans="21:27">
      <c r="U582" s="440"/>
      <c r="V582" s="440"/>
      <c r="W582" s="440"/>
      <c r="X582" s="440"/>
      <c r="Y582" s="440"/>
      <c r="Z582" s="440"/>
      <c r="AA582" s="440"/>
    </row>
    <row r="583" spans="21:27">
      <c r="U583" s="440"/>
      <c r="V583" s="440"/>
      <c r="W583" s="440"/>
      <c r="X583" s="440"/>
      <c r="Y583" s="440"/>
      <c r="Z583" s="440"/>
      <c r="AA583" s="440"/>
    </row>
    <row r="584" spans="21:27">
      <c r="U584" s="440"/>
      <c r="V584" s="440"/>
      <c r="W584" s="440"/>
      <c r="X584" s="440"/>
      <c r="Y584" s="440"/>
      <c r="Z584" s="440"/>
      <c r="AA584" s="440"/>
    </row>
    <row r="585" spans="21:27">
      <c r="U585" s="440"/>
      <c r="V585" s="440"/>
      <c r="W585" s="440"/>
      <c r="X585" s="440"/>
      <c r="Y585" s="440"/>
      <c r="Z585" s="440"/>
      <c r="AA585" s="440"/>
    </row>
    <row r="586" spans="21:27">
      <c r="U586" s="440"/>
      <c r="V586" s="440"/>
      <c r="W586" s="440"/>
      <c r="X586" s="440"/>
      <c r="Y586" s="440"/>
      <c r="Z586" s="440"/>
      <c r="AA586" s="440"/>
    </row>
    <row r="587" spans="21:27">
      <c r="U587" s="440"/>
      <c r="V587" s="440"/>
      <c r="W587" s="440"/>
      <c r="X587" s="440"/>
      <c r="Y587" s="440"/>
      <c r="Z587" s="440"/>
      <c r="AA587" s="440"/>
    </row>
    <row r="588" spans="21:27">
      <c r="U588" s="440"/>
      <c r="V588" s="440"/>
      <c r="W588" s="440"/>
      <c r="X588" s="440"/>
      <c r="Y588" s="440"/>
      <c r="Z588" s="440"/>
      <c r="AA588" s="440"/>
    </row>
    <row r="589" spans="21:27">
      <c r="U589" s="440"/>
      <c r="V589" s="440"/>
      <c r="W589" s="440"/>
      <c r="X589" s="440"/>
      <c r="Y589" s="440"/>
      <c r="Z589" s="440"/>
      <c r="AA589" s="440"/>
    </row>
    <row r="590" spans="21:27">
      <c r="U590" s="440"/>
      <c r="V590" s="440"/>
      <c r="W590" s="440"/>
      <c r="X590" s="440"/>
      <c r="Y590" s="440"/>
      <c r="Z590" s="440"/>
      <c r="AA590" s="440"/>
    </row>
    <row r="591" spans="21:27">
      <c r="U591" s="440"/>
      <c r="V591" s="440"/>
      <c r="W591" s="440"/>
      <c r="X591" s="440"/>
      <c r="Y591" s="440"/>
      <c r="Z591" s="440"/>
      <c r="AA591" s="440"/>
    </row>
    <row r="592" spans="21:27">
      <c r="U592" s="440"/>
      <c r="V592" s="440"/>
      <c r="W592" s="440"/>
      <c r="X592" s="440"/>
      <c r="Y592" s="440"/>
      <c r="Z592" s="440"/>
      <c r="AA592" s="440"/>
    </row>
    <row r="593" spans="21:27">
      <c r="U593" s="440"/>
      <c r="V593" s="440"/>
      <c r="W593" s="440"/>
      <c r="X593" s="440"/>
      <c r="Y593" s="440"/>
      <c r="Z593" s="440"/>
      <c r="AA593" s="440"/>
    </row>
    <row r="594" spans="21:27">
      <c r="U594" s="440"/>
      <c r="V594" s="440"/>
      <c r="W594" s="440"/>
      <c r="X594" s="440"/>
      <c r="Y594" s="440"/>
      <c r="Z594" s="440"/>
      <c r="AA594" s="440"/>
    </row>
    <row r="595" spans="21:27">
      <c r="U595" s="440"/>
      <c r="V595" s="440"/>
      <c r="W595" s="440"/>
      <c r="X595" s="440"/>
      <c r="Y595" s="440"/>
      <c r="Z595" s="440"/>
      <c r="AA595" s="440"/>
    </row>
    <row r="596" spans="21:27">
      <c r="U596" s="440"/>
      <c r="V596" s="440"/>
      <c r="W596" s="440"/>
      <c r="X596" s="440"/>
      <c r="Y596" s="440"/>
      <c r="Z596" s="440"/>
      <c r="AA596" s="440"/>
    </row>
    <row r="597" spans="21:27">
      <c r="U597" s="440"/>
      <c r="V597" s="440"/>
      <c r="W597" s="440"/>
      <c r="X597" s="440"/>
      <c r="Y597" s="440"/>
      <c r="Z597" s="440"/>
      <c r="AA597" s="440"/>
    </row>
    <row r="598" spans="21:27">
      <c r="U598" s="440"/>
      <c r="V598" s="440"/>
      <c r="W598" s="440"/>
      <c r="X598" s="440"/>
      <c r="Y598" s="440"/>
      <c r="Z598" s="440"/>
      <c r="AA598" s="440"/>
    </row>
    <row r="599" spans="21:27">
      <c r="U599" s="440"/>
      <c r="V599" s="440"/>
      <c r="W599" s="440"/>
      <c r="X599" s="440"/>
      <c r="Y599" s="440"/>
      <c r="Z599" s="440"/>
      <c r="AA599" s="440"/>
    </row>
    <row r="600" spans="21:27">
      <c r="U600" s="440"/>
      <c r="V600" s="440"/>
      <c r="W600" s="440"/>
      <c r="X600" s="440"/>
      <c r="Y600" s="440"/>
      <c r="Z600" s="440"/>
      <c r="AA600" s="440"/>
    </row>
    <row r="601" spans="21:27">
      <c r="U601" s="440"/>
      <c r="V601" s="440"/>
      <c r="W601" s="440"/>
      <c r="X601" s="440"/>
      <c r="Y601" s="440"/>
      <c r="Z601" s="440"/>
      <c r="AA601" s="440"/>
    </row>
    <row r="602" spans="21:27">
      <c r="U602" s="440"/>
      <c r="V602" s="440"/>
      <c r="W602" s="440"/>
      <c r="X602" s="440"/>
      <c r="Y602" s="440"/>
      <c r="Z602" s="440"/>
      <c r="AA602" s="440"/>
    </row>
    <row r="603" spans="21:27">
      <c r="U603" s="440"/>
      <c r="V603" s="440"/>
      <c r="W603" s="440"/>
      <c r="X603" s="440"/>
      <c r="Y603" s="440"/>
      <c r="Z603" s="440"/>
      <c r="AA603" s="440"/>
    </row>
    <row r="604" spans="21:27">
      <c r="U604" s="440"/>
      <c r="V604" s="440"/>
      <c r="W604" s="440"/>
      <c r="X604" s="440"/>
      <c r="Y604" s="440"/>
      <c r="Z604" s="440"/>
      <c r="AA604" s="440"/>
    </row>
    <row r="605" spans="21:27">
      <c r="U605" s="440"/>
      <c r="V605" s="440"/>
      <c r="W605" s="440"/>
      <c r="X605" s="440"/>
      <c r="Y605" s="440"/>
      <c r="Z605" s="440"/>
      <c r="AA605" s="440"/>
    </row>
    <row r="606" spans="21:27">
      <c r="U606" s="440"/>
      <c r="V606" s="440"/>
      <c r="W606" s="440"/>
      <c r="X606" s="440"/>
      <c r="Y606" s="440"/>
      <c r="Z606" s="440"/>
      <c r="AA606" s="440"/>
    </row>
    <row r="607" spans="21:27">
      <c r="U607" s="440"/>
      <c r="V607" s="440"/>
      <c r="W607" s="440"/>
      <c r="X607" s="440"/>
      <c r="Y607" s="440"/>
      <c r="Z607" s="440"/>
      <c r="AA607" s="440"/>
    </row>
    <row r="608" spans="21:27">
      <c r="U608" s="440"/>
      <c r="V608" s="440"/>
      <c r="W608" s="440"/>
      <c r="X608" s="440"/>
      <c r="Y608" s="440"/>
      <c r="Z608" s="440"/>
      <c r="AA608" s="440"/>
    </row>
    <row r="609" spans="21:27">
      <c r="U609" s="440"/>
      <c r="V609" s="440"/>
      <c r="W609" s="440"/>
      <c r="X609" s="440"/>
      <c r="Y609" s="440"/>
      <c r="Z609" s="440"/>
      <c r="AA609" s="440"/>
    </row>
    <row r="610" spans="21:27">
      <c r="U610" s="440"/>
      <c r="V610" s="440"/>
      <c r="W610" s="440"/>
      <c r="X610" s="440"/>
      <c r="Y610" s="440"/>
      <c r="Z610" s="440"/>
      <c r="AA610" s="440"/>
    </row>
    <row r="611" spans="21:27">
      <c r="U611" s="440"/>
      <c r="V611" s="440"/>
      <c r="W611" s="440"/>
      <c r="X611" s="440"/>
      <c r="Y611" s="440"/>
      <c r="Z611" s="440"/>
      <c r="AA611" s="440"/>
    </row>
    <row r="612" spans="21:27">
      <c r="U612" s="440"/>
      <c r="V612" s="440"/>
      <c r="W612" s="440"/>
      <c r="X612" s="440"/>
      <c r="Y612" s="440"/>
      <c r="Z612" s="440"/>
      <c r="AA612" s="440"/>
    </row>
    <row r="613" spans="21:27">
      <c r="U613" s="440"/>
      <c r="V613" s="440"/>
      <c r="W613" s="440"/>
      <c r="X613" s="440"/>
      <c r="Y613" s="440"/>
      <c r="Z613" s="440"/>
      <c r="AA613" s="440"/>
    </row>
    <row r="614" spans="21:27">
      <c r="U614" s="440"/>
      <c r="V614" s="440"/>
      <c r="W614" s="440"/>
      <c r="X614" s="440"/>
      <c r="Y614" s="440"/>
      <c r="Z614" s="440"/>
      <c r="AA614" s="440"/>
    </row>
    <row r="615" spans="21:27">
      <c r="U615" s="440"/>
      <c r="V615" s="440"/>
      <c r="W615" s="440"/>
      <c r="X615" s="440"/>
      <c r="Y615" s="440"/>
      <c r="Z615" s="440"/>
      <c r="AA615" s="440"/>
    </row>
    <row r="616" spans="21:27">
      <c r="U616" s="440"/>
      <c r="V616" s="440"/>
      <c r="W616" s="440"/>
      <c r="X616" s="440"/>
      <c r="Y616" s="440"/>
      <c r="Z616" s="440"/>
      <c r="AA616" s="440"/>
    </row>
    <row r="617" spans="21:27">
      <c r="U617" s="440"/>
      <c r="V617" s="440"/>
      <c r="W617" s="440"/>
      <c r="X617" s="440"/>
      <c r="Y617" s="440"/>
      <c r="Z617" s="440"/>
      <c r="AA617" s="440"/>
    </row>
    <row r="618" spans="21:27">
      <c r="U618" s="440"/>
      <c r="V618" s="440"/>
      <c r="W618" s="440"/>
      <c r="X618" s="440"/>
      <c r="Y618" s="440"/>
      <c r="Z618" s="440"/>
      <c r="AA618" s="440"/>
    </row>
    <row r="619" spans="21:27">
      <c r="U619" s="440"/>
      <c r="V619" s="440"/>
      <c r="W619" s="440"/>
      <c r="X619" s="440"/>
      <c r="Y619" s="440"/>
      <c r="Z619" s="440"/>
      <c r="AA619" s="440"/>
    </row>
    <row r="620" spans="21:27">
      <c r="U620" s="440"/>
      <c r="V620" s="440"/>
      <c r="W620" s="440"/>
      <c r="X620" s="440"/>
      <c r="Y620" s="440"/>
      <c r="Z620" s="440"/>
      <c r="AA620" s="440"/>
    </row>
    <row r="621" spans="21:27">
      <c r="U621" s="440"/>
      <c r="V621" s="440"/>
      <c r="W621" s="440"/>
      <c r="X621" s="440"/>
      <c r="Y621" s="440"/>
      <c r="Z621" s="440"/>
      <c r="AA621" s="440"/>
    </row>
    <row r="622" spans="21:27">
      <c r="U622" s="440"/>
      <c r="V622" s="440"/>
      <c r="W622" s="440"/>
      <c r="X622" s="440"/>
      <c r="Y622" s="440"/>
      <c r="Z622" s="440"/>
      <c r="AA622" s="440"/>
    </row>
    <row r="623" spans="21:27">
      <c r="U623" s="440"/>
      <c r="V623" s="440"/>
      <c r="W623" s="440"/>
      <c r="X623" s="440"/>
      <c r="Y623" s="440"/>
      <c r="Z623" s="440"/>
      <c r="AA623" s="440"/>
    </row>
    <row r="624" spans="21:27">
      <c r="U624" s="440"/>
      <c r="V624" s="440"/>
      <c r="W624" s="440"/>
      <c r="X624" s="440"/>
      <c r="Y624" s="440"/>
      <c r="Z624" s="440"/>
      <c r="AA624" s="440"/>
    </row>
    <row r="625" spans="21:27">
      <c r="U625" s="440"/>
      <c r="V625" s="440"/>
      <c r="W625" s="440"/>
      <c r="X625" s="440"/>
      <c r="Y625" s="440"/>
      <c r="Z625" s="440"/>
      <c r="AA625" s="440"/>
    </row>
    <row r="626" spans="21:27">
      <c r="U626" s="440"/>
      <c r="V626" s="440"/>
      <c r="W626" s="440"/>
      <c r="X626" s="440"/>
      <c r="Y626" s="440"/>
      <c r="Z626" s="440"/>
      <c r="AA626" s="440"/>
    </row>
  </sheetData>
  <sheetProtection selectLockedCells="1"/>
  <mergeCells count="91">
    <mergeCell ref="G78:H78"/>
    <mergeCell ref="E79:F79"/>
    <mergeCell ref="F112:I112"/>
    <mergeCell ref="F99:G99"/>
    <mergeCell ref="H99:I99"/>
    <mergeCell ref="E80:F80"/>
    <mergeCell ref="G80:I80"/>
    <mergeCell ref="G82:I82"/>
    <mergeCell ref="G83:I83"/>
    <mergeCell ref="E81:F81"/>
    <mergeCell ref="G79:I79"/>
    <mergeCell ref="F106:H106"/>
    <mergeCell ref="F107:H107"/>
    <mergeCell ref="B110:E110"/>
    <mergeCell ref="F110:G110"/>
    <mergeCell ref="H110:I110"/>
    <mergeCell ref="B99:E99"/>
    <mergeCell ref="A81:C81"/>
    <mergeCell ref="B91:E91"/>
    <mergeCell ref="B90:E90"/>
    <mergeCell ref="B88:E88"/>
    <mergeCell ref="B87:E87"/>
    <mergeCell ref="E83:F83"/>
    <mergeCell ref="F98:H98"/>
    <mergeCell ref="F97:H97"/>
    <mergeCell ref="G81:I81"/>
    <mergeCell ref="A82:C82"/>
    <mergeCell ref="E82:F82"/>
    <mergeCell ref="A83:C83"/>
    <mergeCell ref="A1:J1"/>
    <mergeCell ref="F25:G25"/>
    <mergeCell ref="I24:I25"/>
    <mergeCell ref="H24:H25"/>
    <mergeCell ref="F24:G24"/>
    <mergeCell ref="G8:I8"/>
    <mergeCell ref="A18:C18"/>
    <mergeCell ref="G7:I7"/>
    <mergeCell ref="A16:C16"/>
    <mergeCell ref="H18:J18"/>
    <mergeCell ref="A12:C12"/>
    <mergeCell ref="C22:G22"/>
    <mergeCell ref="F3:J3"/>
    <mergeCell ref="B5:E5"/>
    <mergeCell ref="F5:J5"/>
    <mergeCell ref="B7:E7"/>
    <mergeCell ref="I35:I36"/>
    <mergeCell ref="D23:E23"/>
    <mergeCell ref="F23:G23"/>
    <mergeCell ref="B23:C23"/>
    <mergeCell ref="F33:G33"/>
    <mergeCell ref="F27:G27"/>
    <mergeCell ref="F31:G31"/>
    <mergeCell ref="F29:G29"/>
    <mergeCell ref="F30:G30"/>
    <mergeCell ref="B8:E8"/>
    <mergeCell ref="F26:G26"/>
    <mergeCell ref="A45:E45"/>
    <mergeCell ref="A43:C44"/>
    <mergeCell ref="A65:E65"/>
    <mergeCell ref="F108:H108"/>
    <mergeCell ref="A66:I67"/>
    <mergeCell ref="G76:H76"/>
    <mergeCell ref="A78:C78"/>
    <mergeCell ref="G77:H77"/>
    <mergeCell ref="A70:F70"/>
    <mergeCell ref="A74:B74"/>
    <mergeCell ref="E76:F76"/>
    <mergeCell ref="E77:F77"/>
    <mergeCell ref="A76:C76"/>
    <mergeCell ref="E78:F78"/>
    <mergeCell ref="E74:F74"/>
    <mergeCell ref="G75:H75"/>
    <mergeCell ref="A80:C80"/>
    <mergeCell ref="B85:E85"/>
    <mergeCell ref="B84:E84"/>
    <mergeCell ref="F109:H109"/>
    <mergeCell ref="A79:C79"/>
    <mergeCell ref="F32:G32"/>
    <mergeCell ref="F28:G28"/>
    <mergeCell ref="A37:G37"/>
    <mergeCell ref="A40:E40"/>
    <mergeCell ref="A41:C42"/>
    <mergeCell ref="B48:E48"/>
    <mergeCell ref="G35:H35"/>
    <mergeCell ref="A77:C77"/>
    <mergeCell ref="C74:D74"/>
    <mergeCell ref="B68:E68"/>
    <mergeCell ref="A75:C75"/>
    <mergeCell ref="G74:I74"/>
    <mergeCell ref="E75:F75"/>
    <mergeCell ref="G39:I39"/>
  </mergeCells>
  <conditionalFormatting sqref="B25 D25">
    <cfRule type="cellIs" dxfId="19" priority="17" stopIfTrue="1" operator="equal">
      <formula>"Uhrzeit ergänzen!"</formula>
    </cfRule>
  </conditionalFormatting>
  <conditionalFormatting sqref="B68:E69">
    <cfRule type="cellIs" dxfId="18" priority="23" stopIfTrue="1" operator="equal">
      <formula>"Höchstgrenze: Sonstigen Kosten € 53. Außnahme: festgelegte sonstige Kosten des BMUKK (zB Wienwoche)"</formula>
    </cfRule>
  </conditionalFormatting>
  <conditionalFormatting sqref="C22">
    <cfRule type="containsText" dxfId="17" priority="3" stopIfTrue="1" operator="containsText" text="Für jeden Wand- u. Sporttag eigenen Antrag stellen!">
      <formula>NOT(ISERROR(SEARCH("Für jeden Wand- u. Sporttag eigenen Antrag stellen!",C22)))</formula>
    </cfRule>
  </conditionalFormatting>
  <conditionalFormatting sqref="C25 E25">
    <cfRule type="cellIs" dxfId="16" priority="18" stopIfTrue="1" operator="equal">
      <formula>"Datum ergänzen!"</formula>
    </cfRule>
  </conditionalFormatting>
  <conditionalFormatting sqref="C22:G22">
    <cfRule type="containsText" dxfId="15" priority="1" stopIfTrue="1" operator="containsText" text="Für jeden Wander- u. Sporttag eigenen Antrag stellen!">
      <formula>NOT(ISERROR(SEARCH("Für jeden Wander- u. Sporttag eigenen Antrag stellen!",C22)))</formula>
    </cfRule>
    <cfRule type="containsText" dxfId="14" priority="2" stopIfTrue="1" operator="containsText" text="Für jeden Wander- u. Sporttag eigenen Antrag stellen!">
      <formula>NOT(ISERROR(SEARCH("Für jeden Wander- u. Sporttag eigenen Antrag stellen!",C22)))</formula>
    </cfRule>
  </conditionalFormatting>
  <conditionalFormatting sqref="D46">
    <cfRule type="cellIs" dxfId="13" priority="20" stopIfTrue="1" operator="equal">
      <formula>"PKW-Genehmigung nur für berufsprakt. Tage / Woche oder für SPZ oder ASO!"</formula>
    </cfRule>
  </conditionalFormatting>
  <conditionalFormatting sqref="F48">
    <cfRule type="cellIs" dxfId="12" priority="24" stopIfTrue="1" operator="equal">
      <formula>"EDM"</formula>
    </cfRule>
  </conditionalFormatting>
  <conditionalFormatting sqref="F25:G25">
    <cfRule type="cellIs" dxfId="11" priority="19" stopIfTrue="1" operator="equal">
      <formula>"Veranstaltungsort für jeden Tag eintragen!"</formula>
    </cfRule>
  </conditionalFormatting>
  <conditionalFormatting sqref="G6:I8">
    <cfRule type="cellIs" dxfId="10" priority="21" stopIfTrue="1" operator="equal">
      <formula>#N/A</formula>
    </cfRule>
  </conditionalFormatting>
  <conditionalFormatting sqref="H18:J18">
    <cfRule type="cellIs" dxfId="9" priority="16" stopIfTrue="1" operator="equal">
      <formula>"keine Nächtigung möglich!"</formula>
    </cfRule>
  </conditionalFormatting>
  <conditionalFormatting sqref="I24">
    <cfRule type="cellIs" dxfId="8" priority="4" stopIfTrue="1" operator="equal">
      <formula>"Keine PKW-Genehmigung!"</formula>
    </cfRule>
  </conditionalFormatting>
  <conditionalFormatting sqref="K26:K33 N26:N33 L30:L34 M34">
    <cfRule type="cellIs" dxfId="7" priority="8" stopIfTrue="1" operator="greaterThan">
      <formula>0</formula>
    </cfRule>
  </conditionalFormatting>
  <conditionalFormatting sqref="L26:L29 M26:M33 O26:O33">
    <cfRule type="cellIs" dxfId="6" priority="5" stopIfTrue="1" operator="greaterThan">
      <formula>0</formula>
    </cfRule>
  </conditionalFormatting>
  <conditionalFormatting sqref="P26:P33">
    <cfRule type="cellIs" dxfId="5" priority="7" stopIfTrue="1" operator="greaterThan">
      <formula>0</formula>
    </cfRule>
  </conditionalFormatting>
  <conditionalFormatting sqref="Q26:Q33">
    <cfRule type="cellIs" dxfId="4" priority="6" stopIfTrue="1" operator="greaterThan">
      <formula>0</formula>
    </cfRule>
  </conditionalFormatting>
  <dataValidations count="17">
    <dataValidation type="whole" allowBlank="1" showInputMessage="1" showErrorMessage="1" errorTitle="Nur ganze Zahlen erlaubt!" sqref="B10 E10" xr:uid="{00000000-0002-0000-0000-000000000000}">
      <formula1>0</formula1>
      <formula2>100</formula2>
    </dataValidation>
    <dataValidation type="decimal" allowBlank="1" showInputMessage="1" showErrorMessage="1" sqref="F40:F46 F68:F69" xr:uid="{00000000-0002-0000-0000-000001000000}">
      <formula1>0</formula1>
      <formula2>2000</formula2>
    </dataValidation>
    <dataValidation type="decimal" allowBlank="1" showInputMessage="1" showErrorMessage="1" sqref="G40:I53 J40:J67 K40:L43 M40:M55 K45:K52 L45:L55 F53:F55 G55:I65 K55 K58 L58:M71 K60:K71 G68:G69 H68:I70" xr:uid="{00000000-0002-0000-0000-000002000000}">
      <formula1>-2000</formula1>
      <formula2>2000</formula2>
    </dataValidation>
    <dataValidation type="time" allowBlank="1" showInputMessage="1" showErrorMessage="1" errorTitle="Uhrzeit" error="Zeit im Format  hh:mm   erfassen" sqref="C26:C33" xr:uid="{00000000-0002-0000-0000-000003000000}">
      <formula1>0</formula1>
      <formula2>0.999305555555556</formula2>
    </dataValidation>
    <dataValidation type="time" allowBlank="1" showInputMessage="1" showErrorMessage="1" errorTitle="Uhrzeit" error="Zeit im Format  hh:mm   erfassen" sqref="E26:E33" xr:uid="{00000000-0002-0000-0000-000004000000}">
      <formula1>0.0000115740740740741</formula1>
      <formula2>0.999305555555556</formula2>
    </dataValidation>
    <dataValidation type="decimal" allowBlank="1" showInputMessage="1" showErrorMessage="1" errorTitle="KM-Anzahl" error="Nur Km-Angaben ab 4,1 Km möglich!_x000a_Die einfache Strecke muss mehr als 2 Km betragen." sqref="H26:H33" xr:uid="{00000000-0002-0000-0000-000005000000}">
      <formula1>4.1</formula1>
      <formula2>700</formula2>
    </dataValidation>
    <dataValidation type="decimal" errorStyle="information" allowBlank="1" showErrorMessage="1" sqref="F65" xr:uid="{00000000-0002-0000-0000-000006000000}">
      <formula1>0</formula1>
      <formula2>1000</formula2>
    </dataValidation>
    <dataValidation type="date" allowBlank="1" showInputMessage="1" showErrorMessage="1" error="nur Datumsformat TT.MM.JJJJ  erlaubt" sqref="I35" xr:uid="{00000000-0002-0000-0000-000007000000}">
      <formula1>25569</formula1>
      <formula2>47848</formula2>
    </dataValidation>
    <dataValidation type="list" allowBlank="1" showInputMessage="1" showErrorMessage="1" errorTitle="Datum" error="Datum im Format TT.MM.JJJJ  erfassen bzw. aus Liste auswählen!" sqref="B26 D26" xr:uid="{00000000-0002-0000-0000-000008000000}">
      <formula1>$U$128:$U$180</formula1>
    </dataValidation>
    <dataValidation type="list" allowBlank="1" showInputMessage="1" showErrorMessage="1" errorTitle="Datum" error="Datum im Format TT.MM.JJJJ erfassen bzw. aus Liste auswählen!" sqref="B27 D27" xr:uid="{00000000-0002-0000-0000-000009000000}">
      <formula1>$V$128:$V$180</formula1>
    </dataValidation>
    <dataValidation type="list" allowBlank="1" showInputMessage="1" showErrorMessage="1" errorTitle="Datum" error="Datum im Format TT.MM.JJJJ erfassen bzw. aus Liste auswählen!" sqref="B28 D28" xr:uid="{00000000-0002-0000-0000-00000A000000}">
      <formula1>$W$128:$W$180</formula1>
    </dataValidation>
    <dataValidation type="list" allowBlank="1" showInputMessage="1" showErrorMessage="1" errorTitle="Datum" error="Datum im Format TT.MM.JJJJ erfassen bzw. aus Liste auswählen!" sqref="B29 D29" xr:uid="{00000000-0002-0000-0000-00000B000000}">
      <formula1>$X$128:$X$179</formula1>
    </dataValidation>
    <dataValidation type="list" allowBlank="1" showInputMessage="1" showErrorMessage="1" errorTitle="Datum" error="Datum im Format TT.MM.JJJJ erfassen bzw. aus Liste auswählen!" sqref="B30 D30" xr:uid="{00000000-0002-0000-0000-00000C000000}">
      <formula1>$Y$128:$Y$179</formula1>
    </dataValidation>
    <dataValidation type="list" allowBlank="1" showInputMessage="1" showErrorMessage="1" errorTitle="Datum" error="Datum im Format TT.MM.JJJJ erfassen bzw. aus Liste auswählen!" sqref="B31 D31" xr:uid="{00000000-0002-0000-0000-00000D000000}">
      <formula1>$Z$128:$Z$179</formula1>
    </dataValidation>
    <dataValidation type="list" allowBlank="1" showInputMessage="1" showErrorMessage="1" errorTitle="Datum" error="Datum im Format TT.MM.JJJJ erfassen bzw. aus Liste auswählen!" sqref="B32 D32" xr:uid="{00000000-0002-0000-0000-00000E000000}">
      <formula1>$AA$128:$AA$179</formula1>
    </dataValidation>
    <dataValidation type="list" allowBlank="1" showInputMessage="1" showErrorMessage="1" errorTitle="Datum" error="Datum im Format TT.MM.JJJJ erfassen bzw. aus Liste auswählen!" sqref="B33 D33" xr:uid="{00000000-0002-0000-0000-00000F000000}">
      <formula1>$U$129:$U$180</formula1>
    </dataValidation>
    <dataValidation type="whole" allowBlank="1" showInputMessage="1" showErrorMessage="1" errorTitle="Nur Ganzzahlen (ggf. aufrunden)" promptTitle="Nur Ganzzahlen (ggf. aufrunden)" sqref="E41:E44" xr:uid="{00000000-0002-0000-0000-000010000000}">
      <formula1>2</formula1>
      <formula2>5000</formula2>
    </dataValidation>
  </dataValidations>
  <hyperlinks>
    <hyperlink ref="A1" display="Information_Kompakt!A1" xr:uid="{00000000-0004-0000-0000-000000000000}"/>
  </hyperlinks>
  <printOptions horizontalCentered="1"/>
  <pageMargins left="0.23622047244094499" right="0.23622047244094499" top="0.74803149606299202" bottom="0.196850393700787" header="0.31496062992126" footer="0.31496062992126"/>
  <pageSetup paperSize="9" scale="80" fitToHeight="0" orientation="portrait" blackAndWhite="1" cellComments="asDisplayed" r:id="rId1"/>
  <headerFooter alignWithMargins="0"/>
  <rowBreaks count="2" manualBreakCount="2">
    <brk id="61" max="9" man="1"/>
    <brk id="127" max="16383" man="1"/>
  </rowBreaks>
  <cellWatches>
    <cellWatch r="B29"/>
    <cellWatch r="I17"/>
  </cellWatches>
  <ignoredErrors>
    <ignoredError sqref="C25" formula="1"/>
    <ignoredError sqref="H34 G35"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3" r:id="rId4" name="Drop Down 29">
              <controlPr locked="0" defaultSize="0" autoLine="0" autoPict="0" altText="auwählen">
                <anchor>
                  <from>
                    <xdr:col>2</xdr:col>
                    <xdr:colOff>457200</xdr:colOff>
                    <xdr:row>15</xdr:row>
                    <xdr:rowOff>57150</xdr:rowOff>
                  </from>
                  <to>
                    <xdr:col>6</xdr:col>
                    <xdr:colOff>381000</xdr:colOff>
                    <xdr:row>16</xdr:row>
                    <xdr:rowOff>9525</xdr:rowOff>
                  </to>
                </anchor>
              </controlPr>
            </control>
          </mc:Choice>
        </mc:AlternateContent>
        <mc:AlternateContent xmlns:mc="http://schemas.openxmlformats.org/markup-compatibility/2006">
          <mc:Choice Requires="x14">
            <control shapeId="1067" r:id="rId5" name="Drop Down 43">
              <controlPr locked="0" defaultSize="0" autoLine="0" autoPict="0">
                <anchor moveWithCells="1">
                  <from>
                    <xdr:col>3</xdr:col>
                    <xdr:colOff>19050</xdr:colOff>
                    <xdr:row>16</xdr:row>
                    <xdr:rowOff>95250</xdr:rowOff>
                  </from>
                  <to>
                    <xdr:col>6</xdr:col>
                    <xdr:colOff>409575</xdr:colOff>
                    <xdr:row>20</xdr:row>
                    <xdr:rowOff>9525</xdr:rowOff>
                  </to>
                </anchor>
              </controlPr>
            </control>
          </mc:Choice>
        </mc:AlternateContent>
        <mc:AlternateContent xmlns:mc="http://schemas.openxmlformats.org/markup-compatibility/2006">
          <mc:Choice Requires="x14">
            <control shapeId="1356" r:id="rId6" name="Drop Down 332">
              <controlPr locked="0" defaultSize="0" autoLine="0" autoPict="0">
                <anchor moveWithCells="1">
                  <from>
                    <xdr:col>7</xdr:col>
                    <xdr:colOff>28575</xdr:colOff>
                    <xdr:row>36</xdr:row>
                    <xdr:rowOff>104775</xdr:rowOff>
                  </from>
                  <to>
                    <xdr:col>8</xdr:col>
                    <xdr:colOff>695325</xdr:colOff>
                    <xdr:row>36</xdr:row>
                    <xdr:rowOff>342900</xdr:rowOff>
                  </to>
                </anchor>
              </controlPr>
            </control>
          </mc:Choice>
        </mc:AlternateContent>
        <mc:AlternateContent xmlns:mc="http://schemas.openxmlformats.org/markup-compatibility/2006">
          <mc:Choice Requires="x14">
            <control shapeId="1056" r:id="rId7" name="Drop Down 32">
              <controlPr locked="0" defaultSize="0" autoLine="0" autoPict="0">
                <anchor moveWithCells="1">
                  <from>
                    <xdr:col>2</xdr:col>
                    <xdr:colOff>438150</xdr:colOff>
                    <xdr:row>10</xdr:row>
                    <xdr:rowOff>123825</xdr:rowOff>
                  </from>
                  <to>
                    <xdr:col>6</xdr:col>
                    <xdr:colOff>409575</xdr:colOff>
                    <xdr:row>12</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1000000}">
          <x14:formula1>
            <xm:f>Schuldatenbank!$E$1:$E$527</xm:f>
          </x14:formula1>
          <xm:sqref>B5:E5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381"/>
  <sheetViews>
    <sheetView workbookViewId="0">
      <selection activeCell="AG31" sqref="AG31"/>
    </sheetView>
  </sheetViews>
  <sheetFormatPr baseColWidth="10" defaultColWidth="11.42578125" defaultRowHeight="12.75"/>
  <cols>
    <col min="1" max="21" width="11.42578125" style="163"/>
    <col min="22" max="70" width="11.42578125" style="386"/>
    <col min="71" max="16384" width="11.42578125" style="163"/>
  </cols>
  <sheetData>
    <row r="1" spans="1:21" ht="18.75">
      <c r="A1" s="583" t="s">
        <v>6538</v>
      </c>
      <c r="B1" s="583"/>
      <c r="C1" s="583"/>
      <c r="D1" s="583"/>
      <c r="E1" s="583"/>
      <c r="F1" s="583"/>
      <c r="G1" s="583"/>
      <c r="H1" s="385"/>
      <c r="I1" s="385"/>
      <c r="J1" s="385"/>
      <c r="K1" s="385"/>
      <c r="L1" s="386"/>
      <c r="M1" s="386"/>
      <c r="N1" s="386"/>
      <c r="O1" s="386"/>
      <c r="P1" s="386"/>
      <c r="Q1" s="386"/>
      <c r="R1" s="386"/>
      <c r="S1" s="386"/>
      <c r="T1" s="386"/>
      <c r="U1" s="386"/>
    </row>
    <row r="2" spans="1:21">
      <c r="A2" s="387"/>
      <c r="B2" s="387"/>
      <c r="C2" s="387"/>
      <c r="D2" s="387"/>
      <c r="E2" s="387"/>
      <c r="F2" s="387"/>
      <c r="G2" s="387"/>
      <c r="H2" s="388"/>
      <c r="I2" s="388"/>
      <c r="J2" s="388"/>
      <c r="K2" s="388"/>
      <c r="L2" s="386"/>
      <c r="M2" s="386"/>
      <c r="N2" s="386"/>
      <c r="O2" s="386"/>
      <c r="P2" s="386"/>
      <c r="Q2" s="386"/>
      <c r="R2" s="386"/>
      <c r="S2" s="386"/>
      <c r="T2" s="386"/>
      <c r="U2" s="386"/>
    </row>
    <row r="3" spans="1:21" ht="12.75" customHeight="1">
      <c r="A3" s="389"/>
      <c r="B3" s="389"/>
      <c r="C3" s="389"/>
      <c r="D3" s="389"/>
      <c r="E3" s="389"/>
      <c r="F3" s="389"/>
      <c r="G3" s="389"/>
      <c r="H3" s="388"/>
      <c r="I3" s="388"/>
      <c r="J3" s="388"/>
      <c r="K3" s="388"/>
      <c r="L3" s="386"/>
      <c r="M3" s="386"/>
      <c r="N3" s="386"/>
      <c r="O3" s="386"/>
      <c r="P3" s="386"/>
      <c r="Q3" s="386"/>
      <c r="R3" s="386"/>
      <c r="S3" s="386"/>
      <c r="T3" s="386"/>
      <c r="U3" s="386"/>
    </row>
    <row r="4" spans="1:21" ht="29.25" customHeight="1">
      <c r="A4" s="596" t="s">
        <v>7153</v>
      </c>
      <c r="B4" s="596"/>
      <c r="C4" s="596"/>
      <c r="D4" s="596"/>
      <c r="E4" s="596"/>
      <c r="F4" s="596"/>
      <c r="G4" s="596"/>
      <c r="H4" s="388"/>
      <c r="I4" s="388"/>
      <c r="J4" s="388"/>
      <c r="K4" s="388"/>
      <c r="L4" s="386"/>
      <c r="M4" s="386"/>
      <c r="N4" s="386"/>
      <c r="O4" s="386"/>
      <c r="P4" s="386"/>
      <c r="Q4" s="386"/>
      <c r="R4" s="386"/>
      <c r="S4" s="386"/>
      <c r="T4" s="386"/>
      <c r="U4" s="386"/>
    </row>
    <row r="5" spans="1:21">
      <c r="A5" s="388"/>
      <c r="B5" s="388"/>
      <c r="C5" s="388"/>
      <c r="D5" s="388"/>
      <c r="E5" s="388"/>
      <c r="F5" s="388"/>
      <c r="G5" s="388"/>
      <c r="H5" s="388"/>
      <c r="I5" s="388"/>
      <c r="J5" s="388"/>
      <c r="K5" s="388"/>
      <c r="L5" s="386"/>
      <c r="M5" s="386"/>
      <c r="N5" s="386"/>
      <c r="O5" s="386"/>
      <c r="P5" s="386"/>
      <c r="Q5" s="386"/>
      <c r="R5" s="386"/>
      <c r="S5" s="386"/>
      <c r="T5" s="386"/>
      <c r="U5" s="386"/>
    </row>
    <row r="6" spans="1:21">
      <c r="A6" s="588" t="s">
        <v>7155</v>
      </c>
      <c r="B6" s="588"/>
      <c r="C6" s="588"/>
      <c r="D6" s="588"/>
      <c r="E6" s="588"/>
      <c r="F6" s="588"/>
      <c r="G6" s="588"/>
      <c r="H6" s="390"/>
      <c r="I6" s="390"/>
      <c r="J6" s="390"/>
      <c r="K6" s="390"/>
      <c r="L6" s="386"/>
      <c r="M6" s="386"/>
      <c r="N6" s="386"/>
      <c r="O6" s="386"/>
      <c r="P6" s="386"/>
      <c r="Q6" s="386"/>
      <c r="R6" s="386"/>
      <c r="S6" s="386"/>
      <c r="T6" s="386"/>
      <c r="U6" s="386"/>
    </row>
    <row r="7" spans="1:21">
      <c r="A7" s="597" t="s">
        <v>7185</v>
      </c>
      <c r="B7" s="597"/>
      <c r="C7" s="597"/>
      <c r="D7" s="597"/>
      <c r="E7" s="597"/>
      <c r="F7" s="597"/>
      <c r="G7" s="597"/>
      <c r="H7" s="388"/>
      <c r="I7" s="388"/>
      <c r="J7" s="388"/>
      <c r="K7" s="388"/>
      <c r="L7" s="386"/>
      <c r="M7" s="386"/>
      <c r="N7" s="386"/>
      <c r="O7" s="386"/>
      <c r="P7" s="386"/>
      <c r="Q7" s="386"/>
      <c r="R7" s="386"/>
      <c r="S7" s="386"/>
      <c r="T7" s="386"/>
      <c r="U7" s="386"/>
    </row>
    <row r="8" spans="1:21">
      <c r="A8" s="388"/>
      <c r="B8" s="388"/>
      <c r="C8" s="388"/>
      <c r="D8" s="388"/>
      <c r="E8" s="388"/>
      <c r="F8" s="388"/>
      <c r="G8" s="388"/>
      <c r="H8" s="388"/>
      <c r="I8" s="388"/>
      <c r="J8" s="388"/>
      <c r="K8" s="388"/>
      <c r="L8" s="386"/>
      <c r="M8" s="386"/>
      <c r="N8" s="386"/>
      <c r="O8" s="386"/>
      <c r="P8" s="386"/>
      <c r="Q8" s="386"/>
      <c r="R8" s="386"/>
      <c r="S8" s="386"/>
      <c r="T8" s="386"/>
      <c r="U8" s="386"/>
    </row>
    <row r="9" spans="1:21" ht="28.5" customHeight="1">
      <c r="A9" s="596" t="s">
        <v>7078</v>
      </c>
      <c r="B9" s="596"/>
      <c r="C9" s="596"/>
      <c r="D9" s="596"/>
      <c r="E9" s="596"/>
      <c r="F9" s="596"/>
      <c r="G9" s="596"/>
      <c r="H9" s="388"/>
      <c r="I9" s="388"/>
      <c r="J9" s="388"/>
      <c r="K9" s="388"/>
      <c r="L9" s="386"/>
      <c r="M9" s="386"/>
      <c r="N9" s="386"/>
      <c r="O9" s="386"/>
      <c r="P9" s="386"/>
      <c r="Q9" s="386"/>
      <c r="R9" s="386"/>
      <c r="S9" s="386"/>
      <c r="T9" s="386"/>
      <c r="U9" s="386"/>
    </row>
    <row r="10" spans="1:21" ht="60" customHeight="1">
      <c r="A10" s="596" t="s">
        <v>7079</v>
      </c>
      <c r="B10" s="596"/>
      <c r="C10" s="596"/>
      <c r="D10" s="596"/>
      <c r="E10" s="596"/>
      <c r="F10" s="596"/>
      <c r="G10" s="596"/>
      <c r="H10" s="388"/>
      <c r="I10" s="388"/>
      <c r="J10" s="388"/>
      <c r="K10" s="388"/>
      <c r="L10" s="386"/>
      <c r="M10" s="386"/>
      <c r="N10" s="386"/>
      <c r="O10" s="386"/>
      <c r="P10" s="386"/>
      <c r="Q10" s="386"/>
      <c r="R10" s="386"/>
      <c r="S10" s="386"/>
      <c r="T10" s="386"/>
      <c r="U10" s="386"/>
    </row>
    <row r="11" spans="1:21">
      <c r="A11" s="411"/>
      <c r="B11" s="411"/>
      <c r="C11" s="411"/>
      <c r="D11" s="411"/>
      <c r="E11" s="411"/>
      <c r="F11" s="411"/>
      <c r="G11" s="411"/>
      <c r="H11" s="388"/>
      <c r="I11" s="388"/>
      <c r="J11" s="388"/>
      <c r="K11" s="388"/>
      <c r="L11" s="386"/>
      <c r="M11" s="386"/>
      <c r="N11" s="386"/>
      <c r="O11" s="386"/>
      <c r="P11" s="386"/>
      <c r="Q11" s="386"/>
      <c r="R11" s="386"/>
      <c r="S11" s="386"/>
      <c r="T11" s="386"/>
      <c r="U11" s="386"/>
    </row>
    <row r="12" spans="1:21">
      <c r="A12" s="388" t="s">
        <v>6546</v>
      </c>
      <c r="B12" s="388"/>
      <c r="C12" s="388"/>
      <c r="D12" s="388"/>
      <c r="E12" s="388"/>
      <c r="F12" s="388"/>
      <c r="G12" s="388"/>
      <c r="H12" s="388"/>
      <c r="I12" s="388"/>
      <c r="J12" s="388"/>
      <c r="K12" s="388"/>
      <c r="L12" s="386"/>
      <c r="M12" s="386"/>
      <c r="N12" s="386"/>
      <c r="O12" s="386"/>
      <c r="P12" s="386"/>
      <c r="Q12" s="386"/>
      <c r="R12" s="386"/>
      <c r="S12" s="386"/>
      <c r="T12" s="386"/>
      <c r="U12" s="386"/>
    </row>
    <row r="13" spans="1:21">
      <c r="A13" s="388" t="s">
        <v>6547</v>
      </c>
      <c r="B13" s="388"/>
      <c r="C13" s="388"/>
      <c r="D13" s="388"/>
      <c r="E13" s="388"/>
      <c r="F13" s="388"/>
      <c r="G13" s="388"/>
      <c r="H13" s="388"/>
      <c r="I13" s="388"/>
      <c r="J13" s="388"/>
      <c r="K13" s="388"/>
      <c r="L13" s="386"/>
      <c r="M13" s="386"/>
      <c r="N13" s="386"/>
      <c r="O13" s="386"/>
      <c r="P13" s="386"/>
      <c r="Q13" s="386"/>
      <c r="R13" s="386"/>
      <c r="S13" s="386"/>
      <c r="T13" s="386"/>
      <c r="U13" s="386"/>
    </row>
    <row r="14" spans="1:21">
      <c r="A14" s="388"/>
      <c r="B14" s="388"/>
      <c r="C14" s="388"/>
      <c r="D14" s="388"/>
      <c r="E14" s="388"/>
      <c r="F14" s="388"/>
      <c r="G14" s="388"/>
      <c r="H14" s="388"/>
      <c r="I14" s="388"/>
      <c r="J14" s="388"/>
      <c r="K14" s="388"/>
      <c r="L14" s="386"/>
      <c r="M14" s="386"/>
      <c r="N14" s="386"/>
      <c r="O14" s="386"/>
      <c r="P14" s="386"/>
      <c r="Q14" s="386"/>
      <c r="R14" s="386"/>
      <c r="S14" s="386"/>
      <c r="T14" s="386"/>
      <c r="U14" s="386"/>
    </row>
    <row r="15" spans="1:21">
      <c r="A15" s="388"/>
      <c r="B15" s="388"/>
      <c r="C15" s="388"/>
      <c r="D15" s="388"/>
      <c r="E15" s="388"/>
      <c r="F15" s="388"/>
      <c r="G15" s="388"/>
      <c r="H15" s="388"/>
      <c r="I15" s="388"/>
      <c r="J15" s="388"/>
      <c r="K15" s="388"/>
      <c r="L15" s="386"/>
      <c r="M15" s="386"/>
      <c r="N15" s="386"/>
      <c r="O15" s="386"/>
      <c r="P15" s="386"/>
      <c r="Q15" s="386"/>
      <c r="R15" s="386"/>
      <c r="S15" s="386"/>
      <c r="T15" s="386"/>
      <c r="U15" s="386"/>
    </row>
    <row r="16" spans="1:21">
      <c r="A16" s="388"/>
      <c r="B16" s="388"/>
      <c r="C16" s="388"/>
      <c r="D16" s="388"/>
      <c r="E16" s="388"/>
      <c r="F16" s="388"/>
      <c r="G16" s="388"/>
      <c r="H16" s="388"/>
      <c r="I16" s="388"/>
      <c r="J16" s="388"/>
      <c r="K16" s="388"/>
      <c r="L16" s="386"/>
      <c r="M16" s="386"/>
      <c r="N16" s="386"/>
      <c r="O16" s="386"/>
      <c r="P16" s="386"/>
      <c r="Q16" s="386"/>
      <c r="R16" s="386"/>
      <c r="S16" s="386"/>
      <c r="T16" s="386"/>
      <c r="U16" s="386"/>
    </row>
    <row r="17" spans="1:21">
      <c r="A17" s="388"/>
      <c r="B17" s="388"/>
      <c r="C17" s="388"/>
      <c r="D17" s="388"/>
      <c r="E17" s="388"/>
      <c r="F17" s="388"/>
      <c r="G17" s="388"/>
      <c r="H17" s="388"/>
      <c r="I17" s="388"/>
      <c r="J17" s="388"/>
      <c r="K17" s="388"/>
      <c r="L17" s="386"/>
      <c r="M17" s="386"/>
      <c r="N17" s="386"/>
      <c r="O17" s="386"/>
      <c r="P17" s="386"/>
      <c r="Q17" s="386"/>
      <c r="R17" s="386"/>
      <c r="S17" s="386"/>
      <c r="T17" s="386"/>
      <c r="U17" s="386"/>
    </row>
    <row r="18" spans="1:21">
      <c r="A18" s="388"/>
      <c r="B18" s="388"/>
      <c r="C18" s="388"/>
      <c r="D18" s="388"/>
      <c r="E18" s="388"/>
      <c r="F18" s="388"/>
      <c r="G18" s="388"/>
      <c r="H18" s="388"/>
      <c r="I18" s="388"/>
      <c r="J18" s="388"/>
      <c r="K18" s="388"/>
      <c r="L18" s="386"/>
      <c r="M18" s="386"/>
      <c r="N18" s="386"/>
      <c r="O18" s="386"/>
      <c r="P18" s="386"/>
      <c r="Q18" s="386"/>
      <c r="R18" s="386"/>
      <c r="S18" s="386"/>
      <c r="T18" s="386"/>
      <c r="U18" s="386"/>
    </row>
    <row r="19" spans="1:21">
      <c r="A19" s="388"/>
      <c r="B19" s="388"/>
      <c r="C19" s="388"/>
      <c r="D19" s="388"/>
      <c r="E19" s="388"/>
      <c r="F19" s="388"/>
      <c r="G19" s="388"/>
      <c r="H19" s="388"/>
      <c r="I19" s="388"/>
      <c r="J19" s="388"/>
      <c r="K19" s="388"/>
      <c r="L19" s="386"/>
      <c r="M19" s="386"/>
      <c r="N19" s="386"/>
      <c r="O19" s="386"/>
      <c r="P19" s="386"/>
      <c r="Q19" s="386"/>
      <c r="R19" s="386"/>
      <c r="S19" s="386"/>
      <c r="T19" s="386"/>
      <c r="U19" s="386"/>
    </row>
    <row r="20" spans="1:21">
      <c r="A20" s="388"/>
      <c r="B20" s="388"/>
      <c r="C20" s="388"/>
      <c r="D20" s="388"/>
      <c r="E20" s="388"/>
      <c r="F20" s="388"/>
      <c r="G20" s="388"/>
      <c r="H20" s="388"/>
      <c r="I20" s="388"/>
      <c r="J20" s="388"/>
      <c r="K20" s="388"/>
      <c r="L20" s="386"/>
      <c r="M20" s="386"/>
      <c r="N20" s="386"/>
      <c r="O20" s="386"/>
      <c r="P20" s="386"/>
      <c r="Q20" s="386"/>
      <c r="R20" s="386"/>
      <c r="S20" s="386"/>
      <c r="T20" s="386"/>
      <c r="U20" s="386"/>
    </row>
    <row r="21" spans="1:21">
      <c r="A21" s="388"/>
      <c r="B21" s="388"/>
      <c r="C21" s="388"/>
      <c r="D21" s="388"/>
      <c r="E21" s="388"/>
      <c r="F21" s="388"/>
      <c r="G21" s="388"/>
      <c r="H21" s="388"/>
      <c r="I21" s="388"/>
      <c r="J21" s="388"/>
      <c r="K21" s="388"/>
      <c r="L21" s="386"/>
      <c r="M21" s="386"/>
      <c r="N21" s="386"/>
      <c r="O21" s="386"/>
      <c r="P21" s="386"/>
      <c r="Q21" s="386"/>
      <c r="R21" s="386"/>
      <c r="S21" s="386"/>
      <c r="T21" s="386"/>
      <c r="U21" s="386"/>
    </row>
    <row r="22" spans="1:21">
      <c r="A22" s="388"/>
      <c r="B22" s="388"/>
      <c r="C22" s="388"/>
      <c r="D22" s="388"/>
      <c r="E22" s="388"/>
      <c r="F22" s="388"/>
      <c r="G22" s="388"/>
      <c r="H22" s="388"/>
      <c r="I22" s="388"/>
      <c r="J22" s="388"/>
      <c r="K22" s="388"/>
      <c r="L22" s="386"/>
      <c r="M22" s="386"/>
      <c r="N22" s="386"/>
      <c r="O22" s="386"/>
      <c r="P22" s="386"/>
      <c r="Q22" s="386"/>
      <c r="R22" s="386"/>
      <c r="S22" s="386"/>
      <c r="T22" s="386"/>
      <c r="U22" s="386"/>
    </row>
    <row r="23" spans="1:21">
      <c r="A23" s="388"/>
      <c r="B23" s="388"/>
      <c r="C23" s="388"/>
      <c r="D23" s="388"/>
      <c r="E23" s="388"/>
      <c r="F23" s="388"/>
      <c r="G23" s="388"/>
      <c r="H23" s="388"/>
      <c r="I23" s="388"/>
      <c r="J23" s="388"/>
      <c r="K23" s="388"/>
      <c r="L23" s="386"/>
      <c r="M23" s="386"/>
      <c r="N23" s="386"/>
      <c r="O23" s="386"/>
      <c r="P23" s="386"/>
      <c r="Q23" s="386"/>
      <c r="R23" s="386"/>
      <c r="S23" s="386"/>
      <c r="T23" s="386"/>
      <c r="U23" s="386"/>
    </row>
    <row r="24" spans="1:21">
      <c r="A24" s="388"/>
      <c r="B24" s="388"/>
      <c r="C24" s="388"/>
      <c r="D24" s="388"/>
      <c r="E24" s="388"/>
      <c r="F24" s="388"/>
      <c r="G24" s="388"/>
      <c r="H24" s="388"/>
      <c r="I24" s="388"/>
      <c r="J24" s="388"/>
      <c r="K24" s="388"/>
      <c r="L24" s="386"/>
      <c r="M24" s="386"/>
      <c r="N24" s="386"/>
      <c r="O24" s="386"/>
      <c r="P24" s="386"/>
      <c r="Q24" s="386"/>
      <c r="R24" s="386"/>
      <c r="S24" s="386"/>
      <c r="T24" s="386"/>
      <c r="U24" s="386"/>
    </row>
    <row r="25" spans="1:21">
      <c r="A25" s="388"/>
      <c r="B25" s="388"/>
      <c r="C25" s="388"/>
      <c r="D25" s="388"/>
      <c r="E25" s="388"/>
      <c r="F25" s="388"/>
      <c r="G25" s="388"/>
      <c r="H25" s="388"/>
      <c r="I25" s="388"/>
      <c r="J25" s="388"/>
      <c r="K25" s="388"/>
      <c r="L25" s="386"/>
      <c r="M25" s="386"/>
      <c r="N25" s="386"/>
      <c r="O25" s="386"/>
      <c r="P25" s="386"/>
      <c r="Q25" s="386"/>
      <c r="R25" s="386"/>
      <c r="S25" s="386"/>
      <c r="T25" s="386"/>
      <c r="U25" s="386"/>
    </row>
    <row r="26" spans="1:21">
      <c r="A26" s="388"/>
      <c r="B26" s="388"/>
      <c r="C26" s="388"/>
      <c r="D26" s="388"/>
      <c r="E26" s="388"/>
      <c r="F26" s="388"/>
      <c r="G26" s="388"/>
      <c r="H26" s="388"/>
      <c r="I26" s="388"/>
      <c r="J26" s="388"/>
      <c r="K26" s="388"/>
      <c r="L26" s="386"/>
      <c r="M26" s="386"/>
      <c r="N26" s="386"/>
      <c r="O26" s="386"/>
      <c r="P26" s="386"/>
      <c r="Q26" s="386"/>
      <c r="R26" s="386"/>
      <c r="S26" s="386"/>
      <c r="T26" s="386"/>
      <c r="U26" s="386"/>
    </row>
    <row r="27" spans="1:21" ht="15">
      <c r="A27" s="584" t="s">
        <v>608</v>
      </c>
      <c r="B27" s="585"/>
      <c r="C27" s="585"/>
      <c r="D27" s="585"/>
      <c r="E27" s="585"/>
      <c r="F27" s="585"/>
      <c r="G27" s="585"/>
      <c r="H27" s="388"/>
      <c r="I27" s="388"/>
      <c r="J27" s="388"/>
      <c r="K27" s="388"/>
      <c r="L27" s="386"/>
      <c r="M27" s="386"/>
      <c r="N27" s="386"/>
      <c r="O27" s="386"/>
      <c r="P27" s="386"/>
      <c r="Q27" s="386"/>
      <c r="R27" s="386"/>
      <c r="S27" s="386"/>
      <c r="T27" s="386"/>
      <c r="U27" s="386"/>
    </row>
    <row r="28" spans="1:21">
      <c r="A28" s="388"/>
      <c r="B28" s="388"/>
      <c r="C28" s="388"/>
      <c r="D28" s="388"/>
      <c r="E28" s="388"/>
      <c r="F28" s="388"/>
      <c r="G28" s="388"/>
      <c r="H28" s="388"/>
      <c r="I28" s="388"/>
      <c r="J28" s="388"/>
      <c r="K28" s="388"/>
      <c r="L28" s="386"/>
      <c r="M28" s="386"/>
      <c r="N28" s="386"/>
      <c r="O28" s="386"/>
      <c r="P28" s="386"/>
      <c r="Q28" s="386"/>
      <c r="R28" s="386"/>
      <c r="S28" s="386"/>
      <c r="T28" s="386"/>
      <c r="U28" s="386"/>
    </row>
    <row r="29" spans="1:21">
      <c r="A29" s="390" t="s">
        <v>6548</v>
      </c>
      <c r="B29" s="390"/>
      <c r="C29" s="390"/>
      <c r="D29" s="390"/>
      <c r="E29" s="390"/>
      <c r="F29" s="390"/>
      <c r="G29" s="390"/>
      <c r="H29" s="390"/>
      <c r="I29" s="390"/>
      <c r="J29" s="390"/>
      <c r="K29" s="390"/>
      <c r="L29" s="386"/>
      <c r="M29" s="386"/>
      <c r="N29" s="386"/>
      <c r="O29" s="386"/>
      <c r="P29" s="386"/>
      <c r="Q29" s="386"/>
      <c r="R29" s="386"/>
      <c r="S29" s="386"/>
      <c r="T29" s="386"/>
      <c r="U29" s="386"/>
    </row>
    <row r="30" spans="1:21">
      <c r="A30" s="388" t="s">
        <v>6549</v>
      </c>
      <c r="B30" s="388"/>
      <c r="C30" s="388"/>
      <c r="D30" s="388"/>
      <c r="E30" s="388"/>
      <c r="F30" s="388"/>
      <c r="G30" s="388"/>
      <c r="H30" s="388"/>
      <c r="I30" s="388"/>
      <c r="J30" s="388"/>
      <c r="K30" s="388"/>
      <c r="L30" s="386"/>
      <c r="M30" s="386"/>
      <c r="N30" s="386"/>
      <c r="O30" s="386"/>
      <c r="P30" s="386"/>
      <c r="Q30" s="386"/>
      <c r="R30" s="386"/>
      <c r="S30" s="386"/>
      <c r="T30" s="386"/>
      <c r="U30" s="386"/>
    </row>
    <row r="31" spans="1:21">
      <c r="A31" s="449" t="s">
        <v>1511</v>
      </c>
      <c r="B31" s="388"/>
      <c r="C31" s="388"/>
      <c r="D31" s="388"/>
      <c r="E31" s="388"/>
      <c r="F31" s="388"/>
      <c r="G31" s="388"/>
      <c r="H31" s="388"/>
      <c r="I31" s="388"/>
      <c r="J31" s="388"/>
      <c r="K31" s="388"/>
      <c r="L31" s="386"/>
      <c r="M31" s="386"/>
      <c r="N31" s="386"/>
      <c r="O31" s="386"/>
      <c r="P31" s="386"/>
      <c r="Q31" s="386"/>
      <c r="R31" s="386"/>
      <c r="S31" s="386"/>
      <c r="T31" s="386"/>
      <c r="U31" s="386"/>
    </row>
    <row r="32" spans="1:21">
      <c r="A32" s="388"/>
      <c r="B32" s="388"/>
      <c r="C32" s="388"/>
      <c r="D32" s="388"/>
      <c r="E32" s="388"/>
      <c r="F32" s="388"/>
      <c r="G32" s="388"/>
      <c r="H32" s="388"/>
      <c r="I32" s="388"/>
      <c r="J32" s="388"/>
      <c r="K32" s="388"/>
      <c r="L32" s="386"/>
      <c r="M32" s="386"/>
      <c r="N32" s="386"/>
      <c r="O32" s="386"/>
      <c r="P32" s="386"/>
      <c r="Q32" s="386"/>
      <c r="R32" s="386"/>
      <c r="S32" s="386"/>
      <c r="T32" s="386"/>
      <c r="U32" s="386"/>
    </row>
    <row r="33" spans="1:21" ht="15">
      <c r="A33" s="450" t="s">
        <v>6539</v>
      </c>
      <c r="B33" s="391"/>
      <c r="C33" s="391"/>
      <c r="D33" s="391"/>
      <c r="E33" s="391"/>
      <c r="F33" s="391"/>
      <c r="G33" s="388"/>
      <c r="H33" s="388"/>
      <c r="I33" s="388"/>
      <c r="J33" s="388"/>
      <c r="K33" s="388"/>
      <c r="L33" s="386"/>
      <c r="M33" s="386"/>
      <c r="N33" s="386"/>
      <c r="O33" s="386"/>
      <c r="P33" s="386"/>
      <c r="Q33" s="386"/>
      <c r="R33" s="386"/>
      <c r="S33" s="386"/>
      <c r="T33" s="386"/>
      <c r="U33" s="386"/>
    </row>
    <row r="34" spans="1:21">
      <c r="A34" s="388"/>
      <c r="B34" s="388"/>
      <c r="C34" s="388"/>
      <c r="D34" s="388"/>
      <c r="E34" s="388"/>
      <c r="F34" s="388"/>
      <c r="G34" s="388"/>
      <c r="H34" s="388"/>
      <c r="I34" s="388"/>
      <c r="J34" s="388"/>
      <c r="K34" s="388"/>
      <c r="L34" s="386"/>
      <c r="M34" s="386"/>
      <c r="N34" s="386"/>
      <c r="O34" s="386"/>
      <c r="P34" s="386"/>
      <c r="Q34" s="386"/>
      <c r="R34" s="386"/>
      <c r="S34" s="386"/>
      <c r="T34" s="386"/>
      <c r="U34" s="386"/>
    </row>
    <row r="35" spans="1:21" ht="15">
      <c r="A35" s="392" t="s">
        <v>7154</v>
      </c>
      <c r="B35" s="393"/>
      <c r="C35" s="393"/>
      <c r="D35" s="393"/>
      <c r="E35" s="393"/>
      <c r="F35" s="393"/>
      <c r="G35" s="393"/>
      <c r="H35" s="393"/>
      <c r="I35" s="393"/>
      <c r="J35" s="393"/>
      <c r="K35" s="393"/>
      <c r="L35" s="386"/>
      <c r="M35" s="386"/>
      <c r="N35" s="386"/>
      <c r="O35" s="386"/>
      <c r="P35" s="386"/>
      <c r="Q35" s="386"/>
      <c r="R35" s="386"/>
      <c r="S35" s="386"/>
      <c r="T35" s="386"/>
      <c r="U35" s="386"/>
    </row>
    <row r="36" spans="1:21" ht="15">
      <c r="A36" s="392" t="s">
        <v>7072</v>
      </c>
      <c r="B36" s="393"/>
      <c r="C36" s="393"/>
      <c r="D36" s="393"/>
      <c r="E36" s="393"/>
      <c r="F36" s="393"/>
      <c r="G36" s="393"/>
      <c r="H36" s="393"/>
      <c r="I36" s="393"/>
      <c r="J36" s="393"/>
      <c r="K36" s="393"/>
      <c r="L36" s="386"/>
      <c r="M36" s="386"/>
      <c r="N36" s="386"/>
      <c r="O36" s="386"/>
      <c r="P36" s="386"/>
      <c r="Q36" s="386"/>
      <c r="R36" s="386"/>
      <c r="S36" s="386"/>
      <c r="T36" s="386"/>
      <c r="U36" s="386"/>
    </row>
    <row r="37" spans="1:21">
      <c r="A37" s="388" t="s">
        <v>6550</v>
      </c>
      <c r="B37" s="388"/>
      <c r="C37" s="388"/>
      <c r="D37" s="388"/>
      <c r="E37" s="388"/>
      <c r="F37" s="388"/>
      <c r="G37" s="388"/>
      <c r="H37" s="388"/>
      <c r="I37" s="388"/>
      <c r="J37" s="388"/>
      <c r="K37" s="388"/>
      <c r="L37" s="386"/>
      <c r="M37" s="386"/>
      <c r="N37" s="386"/>
      <c r="O37" s="386"/>
      <c r="P37" s="386"/>
      <c r="Q37" s="386"/>
      <c r="R37" s="386"/>
      <c r="S37" s="386"/>
      <c r="T37" s="386"/>
      <c r="U37" s="386"/>
    </row>
    <row r="38" spans="1:21">
      <c r="A38" s="388"/>
      <c r="B38" s="388"/>
      <c r="C38" s="388"/>
      <c r="D38" s="388"/>
      <c r="E38" s="388"/>
      <c r="F38" s="388"/>
      <c r="G38" s="388"/>
      <c r="H38" s="388"/>
      <c r="I38" s="388"/>
      <c r="J38" s="388"/>
      <c r="K38" s="388"/>
      <c r="L38" s="386"/>
      <c r="M38" s="386"/>
      <c r="N38" s="386"/>
      <c r="O38" s="386"/>
      <c r="P38" s="386"/>
      <c r="Q38" s="386"/>
      <c r="R38" s="386"/>
      <c r="S38" s="386"/>
      <c r="T38" s="386"/>
      <c r="U38" s="386"/>
    </row>
    <row r="39" spans="1:21">
      <c r="A39" s="390" t="s">
        <v>7156</v>
      </c>
      <c r="B39" s="390"/>
      <c r="C39" s="390"/>
      <c r="D39" s="390"/>
      <c r="E39" s="390"/>
      <c r="F39" s="390"/>
      <c r="G39" s="390"/>
      <c r="H39" s="390"/>
      <c r="I39" s="390"/>
      <c r="J39" s="390"/>
      <c r="K39" s="390"/>
      <c r="L39" s="386"/>
      <c r="M39" s="386"/>
      <c r="N39" s="386"/>
      <c r="O39" s="386"/>
      <c r="P39" s="386"/>
      <c r="Q39" s="386"/>
      <c r="R39" s="386"/>
      <c r="S39" s="386"/>
      <c r="T39" s="386"/>
      <c r="U39" s="386"/>
    </row>
    <row r="40" spans="1:21">
      <c r="A40" s="388"/>
      <c r="B40" s="388"/>
      <c r="C40" s="388"/>
      <c r="D40" s="388"/>
      <c r="E40" s="388"/>
      <c r="F40" s="388"/>
      <c r="G40" s="388"/>
      <c r="H40" s="388"/>
      <c r="I40" s="388"/>
      <c r="J40" s="388"/>
      <c r="K40" s="388"/>
      <c r="L40" s="386"/>
      <c r="M40" s="386"/>
      <c r="N40" s="386"/>
      <c r="O40" s="386"/>
      <c r="P40" s="386"/>
      <c r="Q40" s="386"/>
      <c r="R40" s="386"/>
      <c r="S40" s="386"/>
      <c r="T40" s="386"/>
      <c r="U40" s="386"/>
    </row>
    <row r="41" spans="1:21" ht="15">
      <c r="A41" s="390" t="s">
        <v>7157</v>
      </c>
      <c r="B41" s="391"/>
      <c r="C41" s="391"/>
      <c r="D41" s="391"/>
      <c r="E41" s="391"/>
      <c r="F41" s="391"/>
      <c r="G41" s="391"/>
      <c r="H41" s="391"/>
      <c r="I41" s="391"/>
      <c r="J41" s="391"/>
      <c r="K41" s="391"/>
      <c r="L41" s="386"/>
      <c r="M41" s="386"/>
      <c r="N41" s="386"/>
      <c r="O41" s="386"/>
      <c r="P41" s="386"/>
      <c r="Q41" s="386"/>
      <c r="R41" s="386"/>
      <c r="S41" s="386"/>
      <c r="T41" s="386"/>
      <c r="U41" s="386"/>
    </row>
    <row r="42" spans="1:21" ht="15">
      <c r="A42" s="390" t="s">
        <v>7158</v>
      </c>
      <c r="B42" s="391"/>
      <c r="C42" s="391"/>
      <c r="D42" s="391"/>
      <c r="E42" s="391"/>
      <c r="F42" s="391"/>
      <c r="G42" s="391"/>
      <c r="H42" s="391"/>
      <c r="I42" s="391"/>
      <c r="J42" s="391"/>
      <c r="K42" s="391"/>
      <c r="L42" s="386"/>
      <c r="M42" s="386"/>
      <c r="N42" s="386"/>
      <c r="O42" s="386"/>
      <c r="P42" s="386"/>
      <c r="Q42" s="386"/>
      <c r="R42" s="386"/>
      <c r="S42" s="386"/>
      <c r="T42" s="386"/>
      <c r="U42" s="386"/>
    </row>
    <row r="43" spans="1:21" ht="15">
      <c r="A43" s="390"/>
      <c r="B43" s="391"/>
      <c r="C43" s="391"/>
      <c r="D43" s="391"/>
      <c r="E43" s="391"/>
      <c r="F43" s="391"/>
      <c r="G43" s="391"/>
      <c r="H43" s="391"/>
      <c r="I43" s="391"/>
      <c r="J43" s="391"/>
      <c r="K43" s="391"/>
      <c r="L43" s="386"/>
      <c r="M43" s="386"/>
      <c r="N43" s="386"/>
      <c r="O43" s="386"/>
      <c r="P43" s="386"/>
      <c r="Q43" s="386"/>
      <c r="R43" s="386"/>
      <c r="S43" s="386"/>
      <c r="T43" s="386"/>
      <c r="U43" s="386"/>
    </row>
    <row r="44" spans="1:21" ht="12.75" customHeight="1">
      <c r="A44" s="589" t="s">
        <v>7159</v>
      </c>
      <c r="B44" s="589"/>
      <c r="C44" s="589"/>
      <c r="D44" s="589"/>
      <c r="E44" s="589"/>
      <c r="F44" s="589"/>
      <c r="G44" s="589"/>
      <c r="H44" s="390"/>
      <c r="I44" s="390"/>
      <c r="J44" s="390"/>
      <c r="K44" s="390"/>
      <c r="L44" s="386"/>
      <c r="M44" s="386"/>
      <c r="N44" s="386"/>
      <c r="O44" s="386"/>
      <c r="P44" s="386"/>
      <c r="Q44" s="386"/>
      <c r="R44" s="386"/>
      <c r="S44" s="386"/>
      <c r="T44" s="386"/>
      <c r="U44" s="386"/>
    </row>
    <row r="45" spans="1:21">
      <c r="A45" s="388" t="s">
        <v>6566</v>
      </c>
      <c r="B45" s="388"/>
      <c r="C45" s="388"/>
      <c r="D45" s="388"/>
      <c r="E45" s="388"/>
      <c r="F45" s="388"/>
      <c r="G45" s="388"/>
      <c r="H45" s="388"/>
      <c r="I45" s="388"/>
      <c r="J45" s="388"/>
      <c r="K45" s="388"/>
      <c r="L45" s="386"/>
      <c r="M45" s="386"/>
      <c r="N45" s="386"/>
      <c r="O45" s="386"/>
      <c r="P45" s="386"/>
      <c r="Q45" s="386"/>
      <c r="R45" s="386"/>
      <c r="S45" s="386"/>
      <c r="T45" s="386"/>
      <c r="U45" s="386"/>
    </row>
    <row r="46" spans="1:21">
      <c r="A46" s="388"/>
      <c r="B46" s="388"/>
      <c r="C46" s="388"/>
      <c r="D46" s="388"/>
      <c r="E46" s="388"/>
      <c r="F46" s="388"/>
      <c r="G46" s="388"/>
      <c r="H46" s="388"/>
      <c r="I46" s="388"/>
      <c r="J46" s="388"/>
      <c r="K46" s="388"/>
      <c r="L46" s="386"/>
      <c r="M46" s="386"/>
      <c r="N46" s="386"/>
      <c r="O46" s="386"/>
      <c r="P46" s="386"/>
      <c r="Q46" s="386"/>
      <c r="R46" s="386"/>
      <c r="S46" s="386"/>
      <c r="T46" s="386"/>
      <c r="U46" s="386"/>
    </row>
    <row r="47" spans="1:21">
      <c r="A47" s="384" t="s">
        <v>6555</v>
      </c>
      <c r="B47" s="384"/>
      <c r="C47" s="384"/>
      <c r="D47" s="384"/>
      <c r="E47" s="384"/>
      <c r="F47" s="384"/>
      <c r="G47" s="384"/>
      <c r="H47" s="384"/>
      <c r="I47" s="384"/>
      <c r="J47" s="384"/>
      <c r="K47" s="388"/>
      <c r="L47" s="386"/>
      <c r="M47" s="386"/>
      <c r="N47" s="386"/>
      <c r="O47" s="386"/>
      <c r="P47" s="386"/>
      <c r="Q47" s="386"/>
      <c r="R47" s="386"/>
      <c r="S47" s="386"/>
      <c r="T47" s="386"/>
      <c r="U47" s="386"/>
    </row>
    <row r="48" spans="1:21">
      <c r="A48" s="384" t="s">
        <v>6551</v>
      </c>
      <c r="B48" s="384"/>
      <c r="C48" s="384"/>
      <c r="D48" s="384"/>
      <c r="E48" s="384"/>
      <c r="F48" s="384"/>
      <c r="G48" s="384"/>
      <c r="H48" s="384"/>
      <c r="I48" s="384"/>
      <c r="J48" s="384"/>
      <c r="K48" s="388"/>
      <c r="L48" s="386"/>
      <c r="M48" s="386"/>
      <c r="N48" s="386"/>
      <c r="O48" s="386"/>
      <c r="P48" s="386"/>
      <c r="Q48" s="386"/>
      <c r="R48" s="386"/>
      <c r="S48" s="386"/>
      <c r="T48" s="386"/>
      <c r="U48" s="386"/>
    </row>
    <row r="49" spans="1:21">
      <c r="A49" s="388"/>
      <c r="B49" s="388"/>
      <c r="C49" s="388"/>
      <c r="D49" s="388"/>
      <c r="E49" s="388"/>
      <c r="F49" s="388"/>
      <c r="G49" s="388"/>
      <c r="H49" s="388"/>
      <c r="I49" s="388"/>
      <c r="J49" s="388"/>
      <c r="K49" s="388"/>
      <c r="L49" s="386"/>
      <c r="M49" s="386"/>
      <c r="N49" s="386"/>
      <c r="O49" s="386"/>
      <c r="P49" s="386"/>
      <c r="Q49" s="386"/>
      <c r="R49" s="386"/>
      <c r="S49" s="386"/>
      <c r="T49" s="386"/>
      <c r="U49" s="386"/>
    </row>
    <row r="50" spans="1:21">
      <c r="A50" s="384" t="s">
        <v>6552</v>
      </c>
      <c r="B50" s="384"/>
      <c r="C50" s="384"/>
      <c r="D50" s="384"/>
      <c r="E50" s="384"/>
      <c r="F50" s="384"/>
      <c r="G50" s="384"/>
      <c r="H50" s="384"/>
      <c r="I50" s="384"/>
      <c r="J50" s="384"/>
      <c r="K50" s="384"/>
      <c r="L50" s="386"/>
      <c r="M50" s="386"/>
      <c r="N50" s="386"/>
      <c r="O50" s="386"/>
      <c r="P50" s="386"/>
      <c r="Q50" s="386"/>
      <c r="R50" s="386"/>
      <c r="S50" s="386"/>
      <c r="T50" s="386"/>
      <c r="U50" s="386"/>
    </row>
    <row r="51" spans="1:21">
      <c r="A51" s="384" t="s">
        <v>6553</v>
      </c>
      <c r="B51" s="384"/>
      <c r="C51" s="384"/>
      <c r="D51" s="384"/>
      <c r="E51" s="384"/>
      <c r="F51" s="384"/>
      <c r="G51" s="384"/>
      <c r="H51" s="384"/>
      <c r="I51" s="384"/>
      <c r="J51" s="384"/>
      <c r="K51" s="384"/>
      <c r="L51" s="386"/>
      <c r="M51" s="386"/>
      <c r="N51" s="386"/>
      <c r="O51" s="386"/>
      <c r="P51" s="386"/>
      <c r="Q51" s="386"/>
      <c r="R51" s="386"/>
      <c r="S51" s="386"/>
      <c r="T51" s="386"/>
      <c r="U51" s="386"/>
    </row>
    <row r="52" spans="1:21">
      <c r="A52" s="384" t="s">
        <v>6554</v>
      </c>
      <c r="B52" s="388"/>
      <c r="C52" s="388"/>
      <c r="D52" s="388"/>
      <c r="E52" s="388"/>
      <c r="F52" s="388"/>
      <c r="G52" s="388"/>
      <c r="H52" s="388"/>
      <c r="I52" s="388"/>
      <c r="J52" s="388"/>
      <c r="K52" s="388"/>
      <c r="L52" s="386"/>
      <c r="M52" s="386"/>
      <c r="N52" s="386"/>
      <c r="O52" s="386"/>
      <c r="P52" s="386"/>
      <c r="Q52" s="386"/>
      <c r="R52" s="386"/>
      <c r="S52" s="386"/>
      <c r="T52" s="386"/>
      <c r="U52" s="386"/>
    </row>
    <row r="53" spans="1:21">
      <c r="A53" s="388"/>
      <c r="B53" s="388"/>
      <c r="C53" s="388"/>
      <c r="D53" s="388"/>
      <c r="E53" s="388"/>
      <c r="F53" s="388"/>
      <c r="G53" s="388"/>
      <c r="H53" s="388"/>
      <c r="I53" s="388"/>
      <c r="J53" s="388"/>
      <c r="K53" s="388"/>
      <c r="L53" s="386"/>
      <c r="M53" s="386"/>
      <c r="N53" s="386"/>
      <c r="O53" s="386"/>
      <c r="P53" s="386"/>
      <c r="Q53" s="386"/>
      <c r="R53" s="386"/>
      <c r="S53" s="386"/>
      <c r="T53" s="386"/>
      <c r="U53" s="386"/>
    </row>
    <row r="54" spans="1:21" ht="15.75">
      <c r="A54" s="586" t="s">
        <v>6558</v>
      </c>
      <c r="B54" s="586"/>
      <c r="C54" s="586"/>
      <c r="D54" s="586"/>
      <c r="E54" s="586"/>
      <c r="F54" s="586"/>
      <c r="G54" s="394"/>
      <c r="H54" s="388"/>
      <c r="I54" s="388"/>
      <c r="J54" s="388"/>
      <c r="K54" s="388"/>
      <c r="L54" s="386"/>
      <c r="M54" s="386"/>
      <c r="N54" s="386"/>
      <c r="O54" s="386"/>
      <c r="P54" s="386"/>
      <c r="Q54" s="386"/>
      <c r="R54" s="386"/>
      <c r="S54" s="386"/>
      <c r="T54" s="386"/>
      <c r="U54" s="386"/>
    </row>
    <row r="55" spans="1:21">
      <c r="A55" s="386"/>
      <c r="B55" s="386"/>
      <c r="C55" s="386"/>
      <c r="D55" s="386"/>
      <c r="E55" s="386"/>
      <c r="F55" s="386"/>
      <c r="G55" s="388"/>
      <c r="H55" s="388"/>
      <c r="I55" s="388"/>
      <c r="J55" s="388"/>
      <c r="K55" s="388"/>
      <c r="L55" s="386"/>
      <c r="M55" s="386"/>
      <c r="N55" s="386"/>
      <c r="O55" s="386"/>
      <c r="P55" s="386"/>
      <c r="Q55" s="386"/>
      <c r="R55" s="386"/>
      <c r="S55" s="386"/>
      <c r="T55" s="386"/>
      <c r="U55" s="386"/>
    </row>
    <row r="56" spans="1:21">
      <c r="A56" s="388" t="s">
        <v>6544</v>
      </c>
      <c r="B56" s="388"/>
      <c r="C56" s="388"/>
      <c r="D56" s="388"/>
      <c r="E56" s="388"/>
      <c r="F56" s="386"/>
      <c r="G56" s="388"/>
      <c r="H56" s="388"/>
      <c r="I56" s="388"/>
      <c r="J56" s="388"/>
      <c r="K56" s="388"/>
      <c r="L56" s="386"/>
      <c r="M56" s="386"/>
      <c r="N56" s="386"/>
      <c r="O56" s="386"/>
      <c r="P56" s="386"/>
      <c r="Q56" s="386"/>
      <c r="R56" s="386"/>
      <c r="S56" s="386"/>
      <c r="T56" s="386"/>
      <c r="U56" s="386"/>
    </row>
    <row r="57" spans="1:21">
      <c r="A57" s="388"/>
      <c r="B57" s="388"/>
      <c r="C57" s="388"/>
      <c r="D57" s="388"/>
      <c r="E57" s="388"/>
      <c r="F57" s="386"/>
      <c r="G57" s="388"/>
      <c r="H57" s="388"/>
      <c r="I57" s="388"/>
      <c r="J57" s="388"/>
      <c r="K57" s="388"/>
      <c r="L57" s="386"/>
      <c r="M57" s="386"/>
      <c r="N57" s="386"/>
      <c r="O57" s="386"/>
      <c r="P57" s="386"/>
      <c r="Q57" s="386"/>
      <c r="R57" s="386"/>
      <c r="S57" s="386"/>
      <c r="T57" s="386"/>
      <c r="U57" s="386"/>
    </row>
    <row r="58" spans="1:21">
      <c r="A58" s="388"/>
      <c r="B58" s="388"/>
      <c r="C58" s="388"/>
      <c r="D58" s="388"/>
      <c r="E58" s="388"/>
      <c r="F58" s="386"/>
      <c r="G58" s="388"/>
      <c r="H58" s="388"/>
      <c r="I58" s="388"/>
      <c r="J58" s="388"/>
      <c r="K58" s="388"/>
      <c r="L58" s="386"/>
      <c r="M58" s="386"/>
      <c r="N58" s="386"/>
      <c r="O58" s="386"/>
      <c r="P58" s="386"/>
      <c r="Q58" s="386"/>
      <c r="R58" s="386"/>
      <c r="S58" s="386"/>
      <c r="T58" s="386"/>
      <c r="U58" s="386"/>
    </row>
    <row r="59" spans="1:21">
      <c r="A59" s="388"/>
      <c r="B59" s="388"/>
      <c r="C59" s="388"/>
      <c r="D59" s="388"/>
      <c r="E59" s="388"/>
      <c r="F59" s="386"/>
      <c r="G59" s="388"/>
      <c r="H59" s="388"/>
      <c r="I59" s="388"/>
      <c r="J59" s="388"/>
      <c r="K59" s="388"/>
      <c r="L59" s="386"/>
      <c r="M59" s="386"/>
      <c r="N59" s="386"/>
      <c r="O59" s="386"/>
      <c r="P59" s="386"/>
      <c r="Q59" s="386"/>
      <c r="R59" s="386"/>
      <c r="S59" s="386"/>
      <c r="T59" s="386"/>
      <c r="U59" s="386"/>
    </row>
    <row r="60" spans="1:21">
      <c r="A60" s="388"/>
      <c r="B60" s="388"/>
      <c r="C60" s="388"/>
      <c r="D60" s="388"/>
      <c r="E60" s="388"/>
      <c r="F60" s="386"/>
      <c r="G60" s="388"/>
      <c r="H60" s="388"/>
      <c r="I60" s="388"/>
      <c r="J60" s="388"/>
      <c r="K60" s="388"/>
      <c r="L60" s="386"/>
      <c r="M60" s="386"/>
      <c r="N60" s="386"/>
      <c r="O60" s="386"/>
      <c r="P60" s="386"/>
      <c r="Q60" s="386"/>
      <c r="R60" s="386"/>
      <c r="S60" s="386"/>
      <c r="T60" s="386"/>
      <c r="U60" s="386"/>
    </row>
    <row r="61" spans="1:21">
      <c r="A61" s="388"/>
      <c r="B61" s="388"/>
      <c r="C61" s="388"/>
      <c r="D61" s="388"/>
      <c r="E61" s="388"/>
      <c r="F61" s="386"/>
      <c r="G61" s="388"/>
      <c r="H61" s="388"/>
      <c r="I61" s="388"/>
      <c r="J61" s="388"/>
      <c r="K61" s="388"/>
      <c r="L61" s="386"/>
      <c r="M61" s="386"/>
      <c r="N61" s="386"/>
      <c r="O61" s="386"/>
      <c r="P61" s="386"/>
      <c r="Q61" s="386"/>
      <c r="R61" s="386"/>
      <c r="S61" s="386"/>
      <c r="T61" s="386"/>
      <c r="U61" s="386"/>
    </row>
    <row r="62" spans="1:21">
      <c r="A62" s="388"/>
      <c r="B62" s="388"/>
      <c r="C62" s="388"/>
      <c r="D62" s="388"/>
      <c r="E62" s="388"/>
      <c r="F62" s="386"/>
      <c r="G62" s="388"/>
      <c r="H62" s="388"/>
      <c r="I62" s="388"/>
      <c r="J62" s="388"/>
      <c r="K62" s="388"/>
      <c r="L62" s="386"/>
      <c r="M62" s="386"/>
      <c r="N62" s="386"/>
      <c r="O62" s="386"/>
      <c r="P62" s="386"/>
      <c r="Q62" s="386"/>
      <c r="R62" s="386"/>
      <c r="S62" s="386"/>
      <c r="T62" s="386"/>
      <c r="U62" s="386"/>
    </row>
    <row r="63" spans="1:21">
      <c r="A63" s="388"/>
      <c r="B63" s="388"/>
      <c r="C63" s="388"/>
      <c r="D63" s="388"/>
      <c r="E63" s="388"/>
      <c r="F63" s="388"/>
      <c r="G63" s="388"/>
      <c r="H63" s="388"/>
      <c r="I63" s="388"/>
      <c r="J63" s="388"/>
      <c r="K63" s="388"/>
      <c r="L63" s="386"/>
      <c r="M63" s="386"/>
      <c r="N63" s="386"/>
      <c r="O63" s="386"/>
      <c r="P63" s="386"/>
      <c r="Q63" s="386"/>
      <c r="R63" s="386"/>
      <c r="S63" s="386"/>
      <c r="T63" s="386"/>
      <c r="U63" s="386"/>
    </row>
    <row r="64" spans="1:21">
      <c r="A64" s="386"/>
      <c r="B64" s="386"/>
      <c r="C64" s="386"/>
      <c r="D64" s="386"/>
      <c r="E64" s="386"/>
      <c r="F64" s="388"/>
      <c r="G64" s="388"/>
      <c r="H64" s="388"/>
      <c r="I64" s="388"/>
      <c r="J64" s="388"/>
      <c r="K64" s="388"/>
      <c r="L64" s="386"/>
      <c r="M64" s="386"/>
      <c r="N64" s="386"/>
      <c r="O64" s="386"/>
      <c r="P64" s="386"/>
      <c r="Q64" s="386"/>
      <c r="R64" s="386"/>
      <c r="S64" s="386"/>
      <c r="T64" s="386"/>
      <c r="U64" s="386"/>
    </row>
    <row r="65" spans="1:21">
      <c r="A65" s="388" t="s">
        <v>7160</v>
      </c>
      <c r="B65" s="388"/>
      <c r="C65" s="388"/>
      <c r="D65" s="388"/>
      <c r="E65" s="388"/>
      <c r="F65" s="388"/>
      <c r="G65" s="388"/>
      <c r="H65" s="388"/>
      <c r="I65" s="388"/>
      <c r="J65" s="388"/>
      <c r="K65" s="388"/>
      <c r="L65" s="386"/>
      <c r="M65" s="386"/>
      <c r="N65" s="386"/>
      <c r="O65" s="386"/>
      <c r="P65" s="386"/>
      <c r="Q65" s="386"/>
      <c r="R65" s="386"/>
      <c r="S65" s="386"/>
      <c r="T65" s="386"/>
      <c r="U65" s="386"/>
    </row>
    <row r="66" spans="1:21">
      <c r="A66" s="388" t="s">
        <v>6557</v>
      </c>
      <c r="B66" s="388"/>
      <c r="C66" s="388"/>
      <c r="D66" s="388"/>
      <c r="E66" s="388"/>
      <c r="F66" s="388"/>
      <c r="G66" s="388"/>
      <c r="H66" s="388"/>
      <c r="I66" s="388"/>
      <c r="J66" s="388"/>
      <c r="K66" s="388"/>
      <c r="L66" s="386"/>
      <c r="M66" s="386"/>
      <c r="N66" s="386"/>
      <c r="O66" s="386"/>
      <c r="P66" s="386"/>
      <c r="Q66" s="386"/>
      <c r="R66" s="386"/>
      <c r="S66" s="386"/>
      <c r="T66" s="386"/>
      <c r="U66" s="386"/>
    </row>
    <row r="67" spans="1:21">
      <c r="A67" s="388"/>
      <c r="B67" s="388"/>
      <c r="C67" s="388"/>
      <c r="D67" s="388"/>
      <c r="E67" s="388"/>
      <c r="F67" s="388"/>
      <c r="G67" s="388"/>
      <c r="H67" s="388"/>
      <c r="I67" s="388"/>
      <c r="J67" s="388"/>
      <c r="K67" s="388"/>
      <c r="L67" s="386"/>
      <c r="M67" s="386"/>
      <c r="N67" s="386"/>
      <c r="O67" s="386"/>
      <c r="P67" s="386"/>
      <c r="Q67" s="386"/>
      <c r="R67" s="386"/>
      <c r="S67" s="386"/>
      <c r="T67" s="386"/>
      <c r="U67" s="386"/>
    </row>
    <row r="68" spans="1:21">
      <c r="A68" s="388"/>
      <c r="B68" s="388"/>
      <c r="C68" s="388"/>
      <c r="D68" s="388"/>
      <c r="E68" s="388"/>
      <c r="F68" s="388"/>
      <c r="G68" s="386"/>
      <c r="H68" s="388"/>
      <c r="I68" s="388"/>
      <c r="J68" s="388"/>
      <c r="K68" s="388"/>
      <c r="L68" s="386"/>
      <c r="M68" s="386"/>
      <c r="N68" s="386"/>
      <c r="O68" s="386"/>
      <c r="P68" s="386"/>
      <c r="Q68" s="386"/>
      <c r="R68" s="386"/>
      <c r="S68" s="386"/>
      <c r="T68" s="386"/>
      <c r="U68" s="386"/>
    </row>
    <row r="69" spans="1:21">
      <c r="A69" s="388"/>
      <c r="B69" s="388"/>
      <c r="C69" s="388"/>
      <c r="D69" s="388"/>
      <c r="E69" s="388"/>
      <c r="F69" s="388"/>
      <c r="G69" s="386"/>
      <c r="H69" s="388"/>
      <c r="I69" s="388"/>
      <c r="J69" s="388"/>
      <c r="K69" s="388"/>
      <c r="L69" s="386"/>
      <c r="M69" s="386"/>
      <c r="N69" s="386"/>
      <c r="O69" s="386"/>
      <c r="P69" s="386"/>
      <c r="Q69" s="386"/>
      <c r="R69" s="386"/>
      <c r="S69" s="386"/>
      <c r="T69" s="386"/>
      <c r="U69" s="386"/>
    </row>
    <row r="70" spans="1:21">
      <c r="A70" s="388"/>
      <c r="B70" s="388"/>
      <c r="C70" s="388"/>
      <c r="D70" s="388"/>
      <c r="E70" s="388"/>
      <c r="F70" s="388"/>
      <c r="G70" s="386"/>
      <c r="H70" s="388"/>
      <c r="I70" s="388"/>
      <c r="J70" s="388"/>
      <c r="K70" s="388"/>
      <c r="L70" s="386"/>
      <c r="M70" s="386"/>
      <c r="N70" s="386"/>
      <c r="O70" s="386"/>
      <c r="P70" s="386"/>
      <c r="Q70" s="386"/>
      <c r="R70" s="386"/>
      <c r="S70" s="386"/>
      <c r="T70" s="386"/>
      <c r="U70" s="386"/>
    </row>
    <row r="71" spans="1:21">
      <c r="A71" s="386"/>
      <c r="B71" s="386"/>
      <c r="C71" s="386"/>
      <c r="D71" s="386"/>
      <c r="E71" s="386"/>
      <c r="F71" s="386"/>
      <c r="G71" s="386"/>
      <c r="H71" s="388"/>
      <c r="I71" s="388"/>
      <c r="J71" s="388"/>
      <c r="K71" s="388"/>
      <c r="L71" s="386"/>
      <c r="M71" s="386"/>
      <c r="N71" s="386"/>
      <c r="O71" s="386"/>
      <c r="P71" s="386"/>
      <c r="Q71" s="386"/>
      <c r="R71" s="386"/>
      <c r="S71" s="386"/>
      <c r="T71" s="386"/>
      <c r="U71" s="386"/>
    </row>
    <row r="72" spans="1:21">
      <c r="A72" s="388" t="s">
        <v>7161</v>
      </c>
      <c r="B72" s="388"/>
      <c r="C72" s="388"/>
      <c r="D72" s="388"/>
      <c r="E72" s="388"/>
      <c r="F72" s="388"/>
      <c r="G72" s="386"/>
      <c r="H72" s="388"/>
      <c r="I72" s="388"/>
      <c r="J72" s="388"/>
      <c r="K72" s="388"/>
      <c r="L72" s="386"/>
      <c r="M72" s="386"/>
      <c r="N72" s="386"/>
      <c r="O72" s="386"/>
      <c r="P72" s="386"/>
      <c r="Q72" s="386"/>
      <c r="R72" s="386"/>
      <c r="S72" s="386"/>
      <c r="T72" s="386"/>
      <c r="U72" s="386"/>
    </row>
    <row r="73" spans="1:21">
      <c r="A73" s="388"/>
      <c r="B73" s="388"/>
      <c r="C73" s="388"/>
      <c r="D73" s="388"/>
      <c r="E73" s="388"/>
      <c r="F73" s="388"/>
      <c r="G73" s="386"/>
      <c r="H73" s="388"/>
      <c r="I73" s="388"/>
      <c r="J73" s="388"/>
      <c r="K73" s="388"/>
      <c r="L73" s="386"/>
      <c r="M73" s="386"/>
      <c r="N73" s="386"/>
      <c r="O73" s="386"/>
      <c r="P73" s="386"/>
      <c r="Q73" s="386"/>
      <c r="R73" s="386"/>
      <c r="S73" s="386"/>
      <c r="T73" s="386"/>
      <c r="U73" s="386"/>
    </row>
    <row r="74" spans="1:21">
      <c r="A74" s="388"/>
      <c r="B74" s="388"/>
      <c r="C74" s="388"/>
      <c r="D74" s="388"/>
      <c r="E74" s="388"/>
      <c r="F74" s="388"/>
      <c r="G74" s="386"/>
      <c r="H74" s="388"/>
      <c r="I74" s="388"/>
      <c r="J74" s="388"/>
      <c r="K74" s="388"/>
      <c r="L74" s="386"/>
      <c r="M74" s="386"/>
      <c r="N74" s="386"/>
      <c r="O74" s="386"/>
      <c r="P74" s="386"/>
      <c r="Q74" s="386"/>
      <c r="R74" s="386"/>
      <c r="S74" s="386"/>
      <c r="T74" s="386"/>
      <c r="U74" s="386"/>
    </row>
    <row r="75" spans="1:21">
      <c r="A75" s="388"/>
      <c r="B75" s="388"/>
      <c r="C75" s="388"/>
      <c r="D75" s="388"/>
      <c r="E75" s="388"/>
      <c r="F75" s="388"/>
      <c r="G75" s="388"/>
      <c r="H75" s="388"/>
      <c r="I75" s="388"/>
      <c r="J75" s="388"/>
      <c r="K75" s="388"/>
      <c r="L75" s="386"/>
      <c r="M75" s="386"/>
      <c r="N75" s="386"/>
      <c r="O75" s="386"/>
      <c r="P75" s="386"/>
      <c r="Q75" s="386"/>
      <c r="R75" s="386"/>
      <c r="S75" s="386"/>
      <c r="T75" s="386"/>
      <c r="U75" s="386"/>
    </row>
    <row r="76" spans="1:21">
      <c r="A76" s="388"/>
      <c r="B76" s="388"/>
      <c r="C76" s="388"/>
      <c r="D76" s="388"/>
      <c r="E76" s="388"/>
      <c r="F76" s="388"/>
      <c r="G76" s="386"/>
      <c r="H76" s="388"/>
      <c r="I76" s="388"/>
      <c r="J76" s="388"/>
      <c r="K76" s="388"/>
      <c r="L76" s="386"/>
      <c r="M76" s="386"/>
      <c r="N76" s="386"/>
      <c r="O76" s="386"/>
      <c r="P76" s="386"/>
      <c r="Q76" s="386"/>
      <c r="R76" s="386"/>
      <c r="S76" s="386"/>
      <c r="T76" s="386"/>
      <c r="U76" s="386"/>
    </row>
    <row r="77" spans="1:21">
      <c r="A77" s="388"/>
      <c r="B77" s="388"/>
      <c r="C77" s="388"/>
      <c r="D77" s="388"/>
      <c r="E77" s="388"/>
      <c r="F77" s="388"/>
      <c r="G77" s="386"/>
      <c r="H77" s="388"/>
      <c r="I77" s="388"/>
      <c r="J77" s="388"/>
      <c r="K77" s="388"/>
      <c r="L77" s="386"/>
      <c r="M77" s="386"/>
      <c r="N77" s="386"/>
      <c r="O77" s="386"/>
      <c r="P77" s="386"/>
      <c r="Q77" s="386"/>
      <c r="R77" s="386"/>
      <c r="S77" s="386"/>
      <c r="T77" s="386"/>
      <c r="U77" s="386"/>
    </row>
    <row r="78" spans="1:21">
      <c r="A78" s="386"/>
      <c r="B78" s="386"/>
      <c r="C78" s="386"/>
      <c r="D78" s="386"/>
      <c r="E78" s="386"/>
      <c r="F78" s="386"/>
      <c r="G78" s="386"/>
      <c r="H78" s="388"/>
      <c r="I78" s="388"/>
      <c r="J78" s="388"/>
      <c r="K78" s="388"/>
      <c r="L78" s="386"/>
      <c r="M78" s="386"/>
      <c r="N78" s="386"/>
      <c r="O78" s="386"/>
      <c r="P78" s="386"/>
      <c r="Q78" s="386"/>
      <c r="R78" s="386"/>
      <c r="S78" s="386"/>
      <c r="T78" s="386"/>
      <c r="U78" s="386"/>
    </row>
    <row r="79" spans="1:21">
      <c r="A79" s="388" t="s">
        <v>7162</v>
      </c>
      <c r="B79" s="388"/>
      <c r="C79" s="388"/>
      <c r="D79" s="388"/>
      <c r="E79" s="388"/>
      <c r="F79" s="388"/>
      <c r="G79" s="386"/>
      <c r="H79" s="388"/>
      <c r="I79" s="388"/>
      <c r="J79" s="388"/>
      <c r="K79" s="388"/>
      <c r="L79" s="386"/>
      <c r="M79" s="386"/>
      <c r="N79" s="386"/>
      <c r="O79" s="386"/>
      <c r="P79" s="386"/>
      <c r="Q79" s="386"/>
      <c r="R79" s="386"/>
      <c r="S79" s="386"/>
      <c r="T79" s="386"/>
      <c r="U79" s="386"/>
    </row>
    <row r="80" spans="1:21">
      <c r="A80" s="388"/>
      <c r="B80" s="388"/>
      <c r="C80" s="388"/>
      <c r="D80" s="388"/>
      <c r="E80" s="388"/>
      <c r="F80" s="388"/>
      <c r="G80" s="386"/>
      <c r="H80" s="388"/>
      <c r="I80" s="388"/>
      <c r="J80" s="388"/>
      <c r="K80" s="388"/>
      <c r="L80" s="386"/>
      <c r="M80" s="386"/>
      <c r="N80" s="386"/>
      <c r="O80" s="386"/>
      <c r="P80" s="386"/>
      <c r="Q80" s="386"/>
      <c r="R80" s="386"/>
      <c r="S80" s="386"/>
      <c r="T80" s="386"/>
      <c r="U80" s="386"/>
    </row>
    <row r="81" spans="1:21">
      <c r="A81" s="388"/>
      <c r="B81" s="388"/>
      <c r="C81" s="388"/>
      <c r="D81" s="388"/>
      <c r="E81" s="388"/>
      <c r="F81" s="388"/>
      <c r="G81" s="386"/>
      <c r="H81" s="388"/>
      <c r="I81" s="388"/>
      <c r="J81" s="388"/>
      <c r="K81" s="388"/>
      <c r="L81" s="386"/>
      <c r="M81" s="386"/>
      <c r="N81" s="386"/>
      <c r="O81" s="386"/>
      <c r="P81" s="386"/>
      <c r="Q81" s="386"/>
      <c r="R81" s="386"/>
      <c r="S81" s="386"/>
      <c r="T81" s="386"/>
      <c r="U81" s="386"/>
    </row>
    <row r="82" spans="1:21">
      <c r="A82" s="388"/>
      <c r="B82" s="388"/>
      <c r="C82" s="388"/>
      <c r="D82" s="388"/>
      <c r="E82" s="388"/>
      <c r="F82" s="388"/>
      <c r="G82" s="388"/>
      <c r="H82" s="388"/>
      <c r="I82" s="388"/>
      <c r="J82" s="388"/>
      <c r="K82" s="388"/>
      <c r="L82" s="386"/>
      <c r="M82" s="386"/>
      <c r="N82" s="386"/>
      <c r="O82" s="386"/>
      <c r="P82" s="386"/>
      <c r="Q82" s="386"/>
      <c r="R82" s="386"/>
      <c r="S82" s="386"/>
      <c r="T82" s="386"/>
      <c r="U82" s="386"/>
    </row>
    <row r="83" spans="1:21">
      <c r="A83" s="388"/>
      <c r="B83" s="388"/>
      <c r="C83" s="388"/>
      <c r="D83" s="388"/>
      <c r="E83" s="388"/>
      <c r="F83" s="388"/>
      <c r="G83" s="386"/>
      <c r="H83" s="388"/>
      <c r="I83" s="388"/>
      <c r="J83" s="388"/>
      <c r="K83" s="388"/>
      <c r="L83" s="386"/>
      <c r="M83" s="386"/>
      <c r="N83" s="386"/>
      <c r="O83" s="386"/>
      <c r="P83" s="386"/>
      <c r="Q83" s="386"/>
      <c r="R83" s="386"/>
      <c r="S83" s="386"/>
      <c r="T83" s="386"/>
      <c r="U83" s="386"/>
    </row>
    <row r="84" spans="1:21">
      <c r="A84" s="388"/>
      <c r="B84" s="388"/>
      <c r="C84" s="388"/>
      <c r="D84" s="388"/>
      <c r="E84" s="388"/>
      <c r="F84" s="388"/>
      <c r="G84" s="386"/>
      <c r="H84" s="388"/>
      <c r="I84" s="388"/>
      <c r="J84" s="388"/>
      <c r="K84" s="388"/>
      <c r="L84" s="386"/>
      <c r="M84" s="386"/>
      <c r="N84" s="386"/>
      <c r="O84" s="386"/>
      <c r="P84" s="386"/>
      <c r="Q84" s="386"/>
      <c r="R84" s="386"/>
      <c r="S84" s="386"/>
      <c r="T84" s="386"/>
      <c r="U84" s="386"/>
    </row>
    <row r="85" spans="1:21">
      <c r="A85" s="388"/>
      <c r="B85" s="388"/>
      <c r="C85" s="388"/>
      <c r="D85" s="388"/>
      <c r="E85" s="388"/>
      <c r="F85" s="388"/>
      <c r="G85" s="386"/>
      <c r="H85" s="388"/>
      <c r="I85" s="388"/>
      <c r="J85" s="388"/>
      <c r="K85" s="388"/>
      <c r="L85" s="386"/>
      <c r="M85" s="386"/>
      <c r="N85" s="386"/>
      <c r="O85" s="386"/>
      <c r="P85" s="386"/>
      <c r="Q85" s="386"/>
      <c r="R85" s="386"/>
      <c r="S85" s="386"/>
      <c r="T85" s="386"/>
      <c r="U85" s="386"/>
    </row>
    <row r="86" spans="1:21">
      <c r="A86" s="388"/>
      <c r="B86" s="388"/>
      <c r="C86" s="388"/>
      <c r="D86" s="388"/>
      <c r="E86" s="388"/>
      <c r="F86" s="388"/>
      <c r="G86" s="386"/>
      <c r="H86" s="388"/>
      <c r="I86" s="388"/>
      <c r="J86" s="388"/>
      <c r="K86" s="388"/>
      <c r="L86" s="386"/>
      <c r="M86" s="386"/>
      <c r="N86" s="386"/>
      <c r="O86" s="386"/>
      <c r="P86" s="386"/>
      <c r="Q86" s="386"/>
      <c r="R86" s="386"/>
      <c r="S86" s="386"/>
      <c r="T86" s="386"/>
      <c r="U86" s="386"/>
    </row>
    <row r="87" spans="1:21">
      <c r="A87" s="388"/>
      <c r="B87" s="388"/>
      <c r="C87" s="388"/>
      <c r="D87" s="388"/>
      <c r="E87" s="388"/>
      <c r="F87" s="388"/>
      <c r="G87" s="386"/>
      <c r="H87" s="388"/>
      <c r="I87" s="388"/>
      <c r="J87" s="388"/>
      <c r="K87" s="388"/>
      <c r="L87" s="386"/>
      <c r="M87" s="386"/>
      <c r="N87" s="386"/>
      <c r="O87" s="386"/>
      <c r="P87" s="386"/>
      <c r="Q87" s="386"/>
      <c r="R87" s="386"/>
      <c r="S87" s="386"/>
      <c r="T87" s="386"/>
      <c r="U87" s="386"/>
    </row>
    <row r="88" spans="1:21">
      <c r="A88" s="388"/>
      <c r="B88" s="388"/>
      <c r="C88" s="388"/>
      <c r="D88" s="388"/>
      <c r="E88" s="388"/>
      <c r="F88" s="388"/>
      <c r="G88" s="386"/>
      <c r="H88" s="388"/>
      <c r="I88" s="388"/>
      <c r="J88" s="388"/>
      <c r="K88" s="388"/>
      <c r="L88" s="386"/>
      <c r="M88" s="386"/>
      <c r="N88" s="386"/>
      <c r="O88" s="386"/>
      <c r="P88" s="386"/>
      <c r="Q88" s="386"/>
      <c r="R88" s="386"/>
      <c r="S88" s="386"/>
      <c r="T88" s="386"/>
      <c r="U88" s="386"/>
    </row>
    <row r="89" spans="1:21">
      <c r="A89" s="388" t="s">
        <v>7163</v>
      </c>
      <c r="B89" s="388"/>
      <c r="C89" s="388"/>
      <c r="D89" s="388"/>
      <c r="E89" s="388"/>
      <c r="F89" s="388"/>
      <c r="G89" s="386"/>
      <c r="H89" s="388"/>
      <c r="I89" s="388"/>
      <c r="J89" s="388"/>
      <c r="K89" s="388"/>
      <c r="L89" s="386"/>
      <c r="M89" s="386"/>
      <c r="N89" s="386"/>
      <c r="O89" s="386"/>
      <c r="P89" s="386"/>
      <c r="Q89" s="386"/>
      <c r="R89" s="386"/>
      <c r="S89" s="386"/>
      <c r="T89" s="386"/>
      <c r="U89" s="386"/>
    </row>
    <row r="90" spans="1:21">
      <c r="A90" s="386"/>
      <c r="B90" s="386"/>
      <c r="C90" s="386"/>
      <c r="D90" s="386"/>
      <c r="E90" s="386"/>
      <c r="F90" s="386"/>
      <c r="G90" s="386"/>
      <c r="H90" s="388"/>
      <c r="I90" s="388"/>
      <c r="J90" s="388"/>
      <c r="K90" s="388"/>
      <c r="L90" s="386"/>
      <c r="M90" s="386"/>
      <c r="N90" s="386"/>
      <c r="O90" s="386"/>
      <c r="P90" s="386"/>
      <c r="Q90" s="386"/>
      <c r="R90" s="386"/>
      <c r="S90" s="386"/>
      <c r="T90" s="386"/>
      <c r="U90" s="386"/>
    </row>
    <row r="91" spans="1:21">
      <c r="A91" s="386"/>
      <c r="B91" s="386"/>
      <c r="C91" s="386"/>
      <c r="D91" s="386"/>
      <c r="E91" s="386"/>
      <c r="F91" s="386"/>
      <c r="G91" s="386"/>
      <c r="H91" s="388"/>
      <c r="I91" s="388"/>
      <c r="J91" s="388"/>
      <c r="K91" s="388"/>
      <c r="L91" s="386"/>
      <c r="M91" s="386"/>
      <c r="N91" s="386"/>
      <c r="O91" s="386"/>
      <c r="P91" s="386"/>
      <c r="Q91" s="386"/>
      <c r="R91" s="386"/>
      <c r="S91" s="386"/>
      <c r="T91" s="386"/>
      <c r="U91" s="386"/>
    </row>
    <row r="92" spans="1:21">
      <c r="A92" s="388"/>
      <c r="B92" s="388"/>
      <c r="C92" s="388"/>
      <c r="D92" s="388"/>
      <c r="E92" s="388"/>
      <c r="F92" s="386"/>
      <c r="G92" s="386"/>
      <c r="H92" s="388"/>
      <c r="I92" s="388"/>
      <c r="J92" s="388"/>
      <c r="K92" s="388"/>
      <c r="L92" s="386"/>
      <c r="M92" s="386"/>
      <c r="N92" s="386"/>
      <c r="O92" s="386"/>
      <c r="P92" s="386"/>
      <c r="Q92" s="386"/>
      <c r="R92" s="386"/>
      <c r="S92" s="386"/>
      <c r="T92" s="386"/>
      <c r="U92" s="386"/>
    </row>
    <row r="93" spans="1:21">
      <c r="A93" s="388"/>
      <c r="B93" s="388"/>
      <c r="C93" s="388"/>
      <c r="D93" s="388"/>
      <c r="E93" s="388"/>
      <c r="F93" s="388"/>
      <c r="G93" s="386"/>
      <c r="H93" s="388"/>
      <c r="I93" s="388"/>
      <c r="J93" s="388"/>
      <c r="K93" s="388"/>
      <c r="L93" s="386"/>
      <c r="M93" s="386"/>
      <c r="N93" s="386"/>
      <c r="O93" s="386"/>
      <c r="P93" s="386"/>
      <c r="Q93" s="386"/>
      <c r="R93" s="386"/>
      <c r="S93" s="386"/>
      <c r="T93" s="386"/>
      <c r="U93" s="386"/>
    </row>
    <row r="94" spans="1:21">
      <c r="A94" s="388"/>
      <c r="B94" s="388"/>
      <c r="C94" s="388"/>
      <c r="D94" s="388"/>
      <c r="E94" s="388"/>
      <c r="F94" s="388"/>
      <c r="G94" s="386"/>
      <c r="H94" s="388"/>
      <c r="I94" s="388"/>
      <c r="J94" s="388"/>
      <c r="K94" s="388"/>
      <c r="L94" s="386"/>
      <c r="M94" s="386"/>
      <c r="N94" s="386"/>
      <c r="O94" s="386"/>
      <c r="P94" s="386"/>
      <c r="Q94" s="386"/>
      <c r="R94" s="386"/>
      <c r="S94" s="386"/>
      <c r="T94" s="386"/>
      <c r="U94" s="386"/>
    </row>
    <row r="95" spans="1:21">
      <c r="A95" s="388"/>
      <c r="B95" s="388"/>
      <c r="C95" s="388"/>
      <c r="D95" s="388"/>
      <c r="E95" s="388"/>
      <c r="F95" s="388"/>
      <c r="G95" s="386"/>
      <c r="H95" s="388"/>
      <c r="I95" s="388"/>
      <c r="J95" s="388"/>
      <c r="K95" s="388"/>
      <c r="L95" s="386"/>
      <c r="M95" s="386"/>
      <c r="N95" s="386"/>
      <c r="O95" s="386"/>
      <c r="P95" s="386"/>
      <c r="Q95" s="386"/>
      <c r="R95" s="386"/>
      <c r="S95" s="386"/>
      <c r="T95" s="386"/>
      <c r="U95" s="386"/>
    </row>
    <row r="96" spans="1:21">
      <c r="A96" s="388" t="s">
        <v>7164</v>
      </c>
      <c r="B96" s="388"/>
      <c r="C96" s="388"/>
      <c r="D96" s="388"/>
      <c r="E96" s="388"/>
      <c r="F96" s="388"/>
      <c r="G96" s="386"/>
      <c r="H96" s="388"/>
      <c r="I96" s="388"/>
      <c r="J96" s="388"/>
      <c r="K96" s="388"/>
      <c r="L96" s="386"/>
      <c r="M96" s="386"/>
      <c r="N96" s="386"/>
      <c r="O96" s="386"/>
      <c r="P96" s="386"/>
      <c r="Q96" s="386"/>
      <c r="R96" s="386"/>
      <c r="S96" s="386"/>
      <c r="T96" s="386"/>
      <c r="U96" s="386"/>
    </row>
    <row r="97" spans="1:21">
      <c r="A97" s="386"/>
      <c r="B97" s="386"/>
      <c r="C97" s="386"/>
      <c r="D97" s="386"/>
      <c r="E97" s="386"/>
      <c r="F97" s="386"/>
      <c r="G97" s="386"/>
      <c r="H97" s="388"/>
      <c r="I97" s="388"/>
      <c r="J97" s="388"/>
      <c r="K97" s="388"/>
      <c r="L97" s="386"/>
      <c r="M97" s="386"/>
      <c r="N97" s="386"/>
      <c r="O97" s="386"/>
      <c r="P97" s="386"/>
      <c r="Q97" s="386"/>
      <c r="R97" s="386"/>
      <c r="S97" s="386"/>
      <c r="T97" s="386"/>
      <c r="U97" s="386"/>
    </row>
    <row r="98" spans="1:21">
      <c r="A98" s="386"/>
      <c r="B98" s="386"/>
      <c r="C98" s="386"/>
      <c r="D98" s="386"/>
      <c r="E98" s="386"/>
      <c r="F98" s="386"/>
      <c r="G98" s="386"/>
      <c r="H98" s="388"/>
      <c r="I98" s="388"/>
      <c r="J98" s="388"/>
      <c r="K98" s="388"/>
      <c r="L98" s="386"/>
      <c r="M98" s="386"/>
      <c r="N98" s="386"/>
      <c r="O98" s="386"/>
      <c r="P98" s="386"/>
      <c r="Q98" s="386"/>
      <c r="R98" s="386"/>
      <c r="S98" s="386"/>
      <c r="T98" s="386"/>
      <c r="U98" s="386"/>
    </row>
    <row r="99" spans="1:21">
      <c r="A99" s="395" t="s">
        <v>6556</v>
      </c>
      <c r="B99" s="388"/>
      <c r="C99" s="388"/>
      <c r="D99" s="388"/>
      <c r="E99" s="388"/>
      <c r="F99" s="388"/>
      <c r="G99" s="386"/>
      <c r="H99" s="388"/>
      <c r="I99" s="388"/>
      <c r="J99" s="388"/>
      <c r="K99" s="388"/>
      <c r="L99" s="386"/>
      <c r="M99" s="386"/>
      <c r="N99" s="386"/>
      <c r="O99" s="386"/>
      <c r="P99" s="386"/>
      <c r="Q99" s="386"/>
      <c r="R99" s="386"/>
      <c r="S99" s="386"/>
      <c r="T99" s="386"/>
      <c r="U99" s="386"/>
    </row>
    <row r="100" spans="1:21">
      <c r="A100" s="388"/>
      <c r="B100" s="388"/>
      <c r="C100" s="388"/>
      <c r="D100" s="388"/>
      <c r="E100" s="388"/>
      <c r="F100" s="388"/>
      <c r="G100" s="388"/>
      <c r="H100" s="388"/>
      <c r="I100" s="388"/>
      <c r="J100" s="388"/>
      <c r="K100" s="388"/>
      <c r="L100" s="386"/>
      <c r="M100" s="386"/>
      <c r="N100" s="386"/>
      <c r="O100" s="386"/>
      <c r="P100" s="386"/>
      <c r="Q100" s="386"/>
      <c r="R100" s="386"/>
      <c r="S100" s="386"/>
      <c r="T100" s="386"/>
      <c r="U100" s="386"/>
    </row>
    <row r="101" spans="1:21">
      <c r="A101" s="388"/>
      <c r="B101" s="388"/>
      <c r="C101" s="388"/>
      <c r="D101" s="388"/>
      <c r="E101" s="388"/>
      <c r="F101" s="388"/>
      <c r="G101" s="386"/>
      <c r="H101" s="388"/>
      <c r="I101" s="388"/>
      <c r="J101" s="388"/>
      <c r="K101" s="388"/>
      <c r="L101" s="386"/>
      <c r="M101" s="386"/>
      <c r="N101" s="386"/>
      <c r="O101" s="386"/>
      <c r="P101" s="386"/>
      <c r="Q101" s="386"/>
      <c r="R101" s="386"/>
      <c r="S101" s="386"/>
      <c r="T101" s="386"/>
      <c r="U101" s="386"/>
    </row>
    <row r="102" spans="1:21">
      <c r="A102" s="388"/>
      <c r="B102" s="388"/>
      <c r="C102" s="388"/>
      <c r="D102" s="388"/>
      <c r="E102" s="388"/>
      <c r="F102" s="388"/>
      <c r="G102" s="386"/>
      <c r="H102" s="388"/>
      <c r="I102" s="388"/>
      <c r="J102" s="388"/>
      <c r="K102" s="388"/>
      <c r="L102" s="386"/>
      <c r="M102" s="386"/>
      <c r="N102" s="386"/>
      <c r="O102" s="386"/>
      <c r="P102" s="386"/>
      <c r="Q102" s="386"/>
      <c r="R102" s="386"/>
      <c r="S102" s="386"/>
      <c r="T102" s="386"/>
      <c r="U102" s="386"/>
    </row>
    <row r="103" spans="1:21">
      <c r="A103" s="388"/>
      <c r="B103" s="388"/>
      <c r="C103" s="388"/>
      <c r="D103" s="388"/>
      <c r="E103" s="388"/>
      <c r="F103" s="388"/>
      <c r="G103" s="386"/>
      <c r="H103" s="388"/>
      <c r="I103" s="388"/>
      <c r="J103" s="388"/>
      <c r="K103" s="388"/>
      <c r="L103" s="386"/>
      <c r="M103" s="386"/>
      <c r="N103" s="386"/>
      <c r="O103" s="386"/>
      <c r="P103" s="386"/>
      <c r="Q103" s="386"/>
      <c r="R103" s="386"/>
      <c r="S103" s="386"/>
      <c r="T103" s="386"/>
      <c r="U103" s="386"/>
    </row>
    <row r="104" spans="1:21">
      <c r="A104" s="388"/>
      <c r="B104" s="388"/>
      <c r="C104" s="388"/>
      <c r="D104" s="388"/>
      <c r="E104" s="388"/>
      <c r="F104" s="388"/>
      <c r="G104" s="386"/>
      <c r="H104" s="388"/>
      <c r="I104" s="388"/>
      <c r="J104" s="388"/>
      <c r="K104" s="388"/>
      <c r="L104" s="386"/>
      <c r="M104" s="386"/>
      <c r="N104" s="386"/>
      <c r="O104" s="386"/>
      <c r="P104" s="386"/>
      <c r="Q104" s="386"/>
      <c r="R104" s="386"/>
      <c r="S104" s="386"/>
      <c r="T104" s="386"/>
      <c r="U104" s="386"/>
    </row>
    <row r="105" spans="1:21">
      <c r="A105" s="388"/>
      <c r="B105" s="388"/>
      <c r="C105" s="388"/>
      <c r="D105" s="388"/>
      <c r="E105" s="388"/>
      <c r="F105" s="388"/>
      <c r="G105" s="386"/>
      <c r="H105" s="388"/>
      <c r="I105" s="388"/>
      <c r="J105" s="388"/>
      <c r="K105" s="388"/>
      <c r="L105" s="386"/>
      <c r="M105" s="386"/>
      <c r="N105" s="386"/>
      <c r="O105" s="386"/>
      <c r="P105" s="386"/>
      <c r="Q105" s="386"/>
      <c r="R105" s="386"/>
      <c r="S105" s="386"/>
      <c r="T105" s="386"/>
      <c r="U105" s="386"/>
    </row>
    <row r="106" spans="1:21">
      <c r="A106" s="388"/>
      <c r="B106" s="388"/>
      <c r="C106" s="388"/>
      <c r="D106" s="388"/>
      <c r="E106" s="388"/>
      <c r="F106" s="388"/>
      <c r="G106" s="386"/>
      <c r="H106" s="388"/>
      <c r="I106" s="388"/>
      <c r="J106" s="388"/>
      <c r="K106" s="388"/>
      <c r="L106" s="386"/>
      <c r="M106" s="386"/>
      <c r="N106" s="386"/>
      <c r="O106" s="386"/>
      <c r="P106" s="386"/>
      <c r="Q106" s="386"/>
      <c r="R106" s="386"/>
      <c r="S106" s="386"/>
      <c r="T106" s="386"/>
      <c r="U106" s="386"/>
    </row>
    <row r="107" spans="1:21">
      <c r="A107" s="388"/>
      <c r="B107" s="388"/>
      <c r="C107" s="388"/>
      <c r="D107" s="388"/>
      <c r="E107" s="388"/>
      <c r="F107" s="388"/>
      <c r="G107" s="386"/>
      <c r="H107" s="388"/>
      <c r="I107" s="388"/>
      <c r="J107" s="388"/>
      <c r="K107" s="388"/>
      <c r="L107" s="386"/>
      <c r="M107" s="386"/>
      <c r="N107" s="386"/>
      <c r="O107" s="386"/>
      <c r="P107" s="386"/>
      <c r="Q107" s="386"/>
      <c r="R107" s="386"/>
      <c r="S107" s="386"/>
      <c r="T107" s="386"/>
      <c r="U107" s="386"/>
    </row>
    <row r="108" spans="1:21">
      <c r="A108" s="388"/>
      <c r="B108" s="388"/>
      <c r="C108" s="388"/>
      <c r="D108" s="388"/>
      <c r="E108" s="388"/>
      <c r="F108" s="388"/>
      <c r="G108" s="386"/>
      <c r="H108" s="388"/>
      <c r="I108" s="388"/>
      <c r="J108" s="388"/>
      <c r="K108" s="388"/>
      <c r="L108" s="386"/>
      <c r="M108" s="386"/>
      <c r="N108" s="386"/>
      <c r="O108" s="386"/>
      <c r="P108" s="386"/>
      <c r="Q108" s="386"/>
      <c r="R108" s="386"/>
      <c r="S108" s="386"/>
      <c r="T108" s="386"/>
      <c r="U108" s="386"/>
    </row>
    <row r="109" spans="1:21" ht="69" customHeight="1">
      <c r="A109" s="596" t="s">
        <v>7149</v>
      </c>
      <c r="B109" s="596"/>
      <c r="C109" s="596"/>
      <c r="D109" s="596"/>
      <c r="E109" s="596"/>
      <c r="F109" s="596"/>
      <c r="G109" s="596"/>
      <c r="H109" s="388"/>
      <c r="I109" s="388"/>
      <c r="J109" s="388"/>
      <c r="K109" s="388"/>
      <c r="L109" s="386"/>
      <c r="M109" s="386"/>
      <c r="N109" s="386"/>
      <c r="O109" s="386"/>
      <c r="P109" s="386"/>
      <c r="Q109" s="386"/>
      <c r="R109" s="386"/>
      <c r="S109" s="386"/>
      <c r="T109" s="386"/>
      <c r="U109" s="386"/>
    </row>
    <row r="110" spans="1:21">
      <c r="A110" s="388"/>
      <c r="B110" s="388"/>
      <c r="C110" s="388"/>
      <c r="D110" s="388"/>
      <c r="E110" s="388"/>
      <c r="F110" s="388"/>
      <c r="G110" s="388"/>
      <c r="H110" s="388"/>
      <c r="I110" s="388"/>
      <c r="J110" s="388"/>
      <c r="K110" s="388"/>
      <c r="L110" s="386"/>
      <c r="M110" s="386"/>
      <c r="N110" s="386"/>
      <c r="O110" s="386"/>
      <c r="P110" s="386"/>
      <c r="Q110" s="386"/>
      <c r="R110" s="386"/>
      <c r="S110" s="386"/>
      <c r="T110" s="386"/>
      <c r="U110" s="386"/>
    </row>
    <row r="111" spans="1:21">
      <c r="B111" s="386"/>
      <c r="C111" s="386"/>
      <c r="D111" s="386"/>
      <c r="E111" s="386"/>
      <c r="F111" s="386"/>
      <c r="G111" s="386"/>
      <c r="H111" s="388"/>
      <c r="I111" s="388"/>
      <c r="J111" s="388"/>
      <c r="K111" s="388"/>
      <c r="L111" s="386"/>
      <c r="M111" s="386"/>
      <c r="N111" s="386"/>
      <c r="O111" s="386"/>
      <c r="P111" s="386"/>
      <c r="Q111" s="386"/>
      <c r="R111" s="386"/>
      <c r="S111" s="386"/>
      <c r="T111" s="386"/>
      <c r="U111" s="386"/>
    </row>
    <row r="112" spans="1:21">
      <c r="A112" s="388"/>
      <c r="B112" s="386"/>
      <c r="C112" s="386"/>
      <c r="D112" s="386"/>
      <c r="E112" s="386"/>
      <c r="F112" s="386"/>
      <c r="G112" s="386"/>
      <c r="H112" s="388"/>
      <c r="I112" s="388"/>
      <c r="J112" s="388"/>
      <c r="K112" s="388"/>
      <c r="L112" s="386"/>
      <c r="M112" s="386"/>
      <c r="N112" s="386"/>
      <c r="O112" s="386"/>
      <c r="P112" s="386"/>
      <c r="Q112" s="386"/>
      <c r="R112" s="386"/>
      <c r="S112" s="386"/>
      <c r="T112" s="386"/>
      <c r="U112" s="386"/>
    </row>
    <row r="113" spans="1:21">
      <c r="A113" s="388"/>
      <c r="B113" s="386"/>
      <c r="C113" s="386"/>
      <c r="D113" s="386"/>
      <c r="E113" s="386"/>
      <c r="F113" s="386"/>
      <c r="G113" s="386"/>
      <c r="H113" s="388"/>
      <c r="I113" s="388"/>
      <c r="J113" s="388"/>
      <c r="K113" s="388"/>
      <c r="L113" s="386"/>
      <c r="M113" s="386"/>
      <c r="N113" s="386"/>
      <c r="O113" s="386"/>
      <c r="P113" s="386"/>
      <c r="Q113" s="386"/>
      <c r="R113" s="386"/>
      <c r="S113" s="386"/>
      <c r="T113" s="386"/>
      <c r="U113" s="386"/>
    </row>
    <row r="114" spans="1:21">
      <c r="A114" s="388"/>
      <c r="B114" s="386"/>
      <c r="C114" s="386"/>
      <c r="D114" s="386"/>
      <c r="E114" s="386"/>
      <c r="F114" s="386"/>
      <c r="G114" s="386"/>
      <c r="H114" s="388"/>
      <c r="I114" s="388"/>
      <c r="J114" s="388"/>
      <c r="K114" s="388"/>
      <c r="L114" s="386"/>
      <c r="M114" s="386"/>
      <c r="N114" s="386"/>
      <c r="O114" s="386"/>
      <c r="P114" s="386"/>
      <c r="Q114" s="386"/>
      <c r="R114" s="386"/>
      <c r="S114" s="386"/>
      <c r="T114" s="386"/>
      <c r="U114" s="386"/>
    </row>
    <row r="115" spans="1:21">
      <c r="A115" s="388"/>
      <c r="B115" s="386"/>
      <c r="C115" s="386"/>
      <c r="D115" s="386"/>
      <c r="E115" s="386"/>
      <c r="F115" s="386"/>
      <c r="G115" s="386"/>
      <c r="H115" s="388"/>
      <c r="I115" s="388"/>
      <c r="J115" s="388"/>
      <c r="K115" s="388"/>
      <c r="L115" s="386"/>
      <c r="M115" s="386"/>
      <c r="N115" s="386"/>
      <c r="O115" s="386"/>
      <c r="P115" s="386"/>
      <c r="Q115" s="386"/>
      <c r="R115" s="386"/>
      <c r="S115" s="386"/>
      <c r="T115" s="386"/>
      <c r="U115" s="386"/>
    </row>
    <row r="116" spans="1:21">
      <c r="A116" s="388"/>
      <c r="B116" s="386"/>
      <c r="C116" s="386"/>
      <c r="D116" s="386"/>
      <c r="E116" s="386"/>
      <c r="F116" s="386"/>
      <c r="G116" s="386"/>
      <c r="H116" s="388"/>
      <c r="I116" s="388"/>
      <c r="J116" s="388"/>
      <c r="K116" s="388"/>
      <c r="L116" s="386"/>
      <c r="M116" s="386"/>
      <c r="N116" s="386"/>
      <c r="O116" s="386"/>
      <c r="P116" s="386"/>
      <c r="Q116" s="386"/>
      <c r="R116" s="386"/>
      <c r="S116" s="386"/>
      <c r="T116" s="386"/>
      <c r="U116" s="386"/>
    </row>
    <row r="117" spans="1:21">
      <c r="A117" s="388"/>
      <c r="B117" s="386"/>
      <c r="C117" s="386"/>
      <c r="D117" s="386"/>
      <c r="E117" s="386"/>
      <c r="F117" s="386"/>
      <c r="G117" s="386"/>
      <c r="H117" s="388"/>
      <c r="I117" s="388"/>
      <c r="J117" s="388"/>
      <c r="K117" s="388"/>
      <c r="L117" s="386"/>
      <c r="M117" s="386"/>
      <c r="N117" s="386"/>
      <c r="O117" s="386"/>
      <c r="P117" s="386"/>
      <c r="Q117" s="386"/>
      <c r="R117" s="386"/>
      <c r="S117" s="386"/>
      <c r="T117" s="386"/>
      <c r="U117" s="386"/>
    </row>
    <row r="118" spans="1:21">
      <c r="A118" s="388"/>
      <c r="B118" s="386"/>
      <c r="C118" s="386"/>
      <c r="D118" s="386"/>
      <c r="E118" s="386"/>
      <c r="F118" s="386"/>
      <c r="G118" s="386"/>
      <c r="H118" s="388"/>
      <c r="I118" s="388"/>
      <c r="J118" s="388"/>
      <c r="K118" s="388"/>
      <c r="L118" s="386"/>
      <c r="M118" s="386"/>
      <c r="N118" s="386"/>
      <c r="O118" s="386"/>
      <c r="P118" s="386"/>
      <c r="Q118" s="386"/>
      <c r="R118" s="386"/>
      <c r="S118" s="386"/>
      <c r="T118" s="386"/>
      <c r="U118" s="386"/>
    </row>
    <row r="119" spans="1:21">
      <c r="A119" s="388"/>
      <c r="B119" s="386"/>
      <c r="C119" s="386"/>
      <c r="D119" s="386"/>
      <c r="E119" s="386"/>
      <c r="F119" s="386"/>
      <c r="G119" s="386"/>
      <c r="H119" s="388"/>
      <c r="I119" s="388"/>
      <c r="J119" s="388"/>
      <c r="K119" s="388"/>
      <c r="L119" s="386"/>
      <c r="M119" s="386"/>
      <c r="N119" s="386"/>
      <c r="O119" s="386"/>
      <c r="P119" s="386"/>
      <c r="Q119" s="386"/>
      <c r="R119" s="386"/>
      <c r="S119" s="386"/>
      <c r="T119" s="386"/>
      <c r="U119" s="386"/>
    </row>
    <row r="120" spans="1:21">
      <c r="A120" s="388"/>
      <c r="B120" s="386"/>
      <c r="C120" s="386"/>
      <c r="D120" s="386"/>
      <c r="E120" s="386"/>
      <c r="F120" s="386"/>
      <c r="G120" s="386"/>
      <c r="H120" s="388"/>
      <c r="I120" s="388"/>
      <c r="J120" s="388"/>
      <c r="K120" s="388"/>
      <c r="L120" s="386"/>
      <c r="M120" s="386"/>
      <c r="N120" s="386"/>
      <c r="O120" s="386"/>
      <c r="P120" s="386"/>
      <c r="Q120" s="386"/>
      <c r="R120" s="386"/>
      <c r="S120" s="386"/>
      <c r="T120" s="386"/>
      <c r="U120" s="386"/>
    </row>
    <row r="121" spans="1:21">
      <c r="A121" s="388"/>
      <c r="B121" s="386"/>
      <c r="C121" s="386"/>
      <c r="D121" s="386"/>
      <c r="E121" s="386"/>
      <c r="F121" s="386"/>
      <c r="G121" s="386"/>
      <c r="H121" s="388"/>
      <c r="I121" s="388"/>
      <c r="J121" s="388"/>
      <c r="K121" s="388"/>
      <c r="L121" s="386"/>
      <c r="M121" s="386"/>
      <c r="N121" s="386"/>
      <c r="O121" s="386"/>
      <c r="P121" s="386"/>
      <c r="Q121" s="386"/>
      <c r="R121" s="386"/>
      <c r="S121" s="386"/>
      <c r="T121" s="386"/>
      <c r="U121" s="386"/>
    </row>
    <row r="122" spans="1:21">
      <c r="A122" s="388"/>
      <c r="B122" s="386"/>
      <c r="C122" s="386"/>
      <c r="D122" s="386"/>
      <c r="E122" s="386"/>
      <c r="F122" s="386"/>
      <c r="G122" s="386"/>
      <c r="H122" s="388"/>
      <c r="I122" s="388"/>
      <c r="J122" s="388"/>
      <c r="K122" s="388"/>
      <c r="L122" s="386"/>
      <c r="M122" s="386"/>
      <c r="N122" s="386"/>
      <c r="O122" s="386"/>
      <c r="P122" s="386"/>
      <c r="Q122" s="386"/>
      <c r="R122" s="386"/>
      <c r="S122" s="386"/>
      <c r="T122" s="386"/>
      <c r="U122" s="386"/>
    </row>
    <row r="123" spans="1:21">
      <c r="A123" s="388"/>
      <c r="B123" s="386"/>
      <c r="C123" s="386"/>
      <c r="D123" s="386"/>
      <c r="E123" s="386"/>
      <c r="F123" s="386"/>
      <c r="G123" s="386"/>
      <c r="H123" s="388"/>
      <c r="I123" s="388"/>
      <c r="J123" s="388"/>
      <c r="K123" s="388"/>
      <c r="L123" s="386"/>
      <c r="M123" s="386"/>
      <c r="N123" s="386"/>
      <c r="O123" s="386"/>
      <c r="P123" s="386"/>
      <c r="Q123" s="386"/>
      <c r="R123" s="386"/>
      <c r="S123" s="386"/>
      <c r="T123" s="386"/>
      <c r="U123" s="386"/>
    </row>
    <row r="124" spans="1:21">
      <c r="A124" s="388"/>
      <c r="B124" s="386"/>
      <c r="C124" s="386"/>
      <c r="D124" s="386"/>
      <c r="E124" s="386"/>
      <c r="F124" s="386"/>
      <c r="G124" s="386"/>
      <c r="H124" s="388"/>
      <c r="I124" s="388"/>
      <c r="J124" s="388"/>
      <c r="K124" s="388"/>
      <c r="L124" s="386"/>
      <c r="M124" s="386"/>
      <c r="N124" s="386"/>
      <c r="O124" s="386"/>
      <c r="P124" s="386"/>
      <c r="Q124" s="386"/>
      <c r="R124" s="386"/>
      <c r="S124" s="386"/>
      <c r="T124" s="386"/>
      <c r="U124" s="386"/>
    </row>
    <row r="125" spans="1:21">
      <c r="A125" s="388"/>
      <c r="B125" s="386"/>
      <c r="C125" s="386"/>
      <c r="D125" s="386"/>
      <c r="E125" s="386"/>
      <c r="F125" s="386"/>
      <c r="G125" s="386"/>
      <c r="H125" s="386"/>
      <c r="I125" s="386"/>
      <c r="J125" s="386"/>
      <c r="K125" s="386"/>
      <c r="L125" s="386"/>
      <c r="M125" s="386"/>
      <c r="N125" s="386"/>
      <c r="O125" s="386"/>
      <c r="P125" s="386"/>
      <c r="Q125" s="386"/>
      <c r="R125" s="386"/>
      <c r="S125" s="386"/>
      <c r="T125" s="386"/>
      <c r="U125" s="386"/>
    </row>
    <row r="126" spans="1:21">
      <c r="A126" s="388" t="s">
        <v>7165</v>
      </c>
      <c r="B126" s="388"/>
      <c r="C126" s="388"/>
      <c r="D126" s="388"/>
      <c r="E126" s="388"/>
      <c r="F126" s="388"/>
      <c r="G126" s="386"/>
      <c r="H126" s="386"/>
      <c r="I126" s="386"/>
      <c r="J126" s="386"/>
      <c r="K126" s="386"/>
      <c r="L126" s="386"/>
      <c r="M126" s="386"/>
      <c r="N126" s="386"/>
      <c r="O126" s="386"/>
      <c r="P126" s="386"/>
      <c r="Q126" s="386"/>
      <c r="R126" s="386"/>
      <c r="S126" s="386"/>
      <c r="T126" s="386"/>
      <c r="U126" s="386"/>
    </row>
    <row r="127" spans="1:21">
      <c r="A127" s="388" t="s">
        <v>7166</v>
      </c>
      <c r="B127" s="388"/>
      <c r="C127" s="388"/>
      <c r="D127" s="388"/>
      <c r="E127" s="388"/>
      <c r="F127" s="388"/>
      <c r="G127" s="386"/>
      <c r="H127" s="386"/>
      <c r="I127" s="386"/>
      <c r="J127" s="386"/>
      <c r="K127" s="386"/>
      <c r="L127" s="386"/>
      <c r="M127" s="386"/>
      <c r="N127" s="386"/>
      <c r="O127" s="386"/>
      <c r="P127" s="386"/>
      <c r="Q127" s="386"/>
      <c r="R127" s="386"/>
      <c r="S127" s="386"/>
      <c r="T127" s="386"/>
      <c r="U127" s="386"/>
    </row>
    <row r="128" spans="1:21">
      <c r="A128" s="388"/>
      <c r="B128" s="388"/>
      <c r="C128" s="388"/>
      <c r="D128" s="388"/>
      <c r="E128" s="388"/>
      <c r="F128" s="388"/>
      <c r="G128" s="388"/>
      <c r="H128" s="388"/>
      <c r="I128" s="388"/>
      <c r="J128" s="388"/>
      <c r="K128" s="388"/>
      <c r="L128" s="386"/>
      <c r="M128" s="386"/>
      <c r="N128" s="386"/>
      <c r="O128" s="386"/>
      <c r="P128" s="386"/>
      <c r="Q128" s="386"/>
      <c r="R128" s="386"/>
      <c r="S128" s="386"/>
      <c r="T128" s="386"/>
      <c r="U128" s="386"/>
    </row>
    <row r="129" spans="1:21">
      <c r="A129" s="388"/>
      <c r="B129" s="388"/>
      <c r="C129" s="388"/>
      <c r="D129" s="388"/>
      <c r="E129" s="388"/>
      <c r="F129" s="388"/>
      <c r="G129" s="388"/>
      <c r="H129" s="388"/>
      <c r="I129" s="388"/>
      <c r="J129" s="388"/>
      <c r="K129" s="388"/>
      <c r="L129" s="386"/>
      <c r="M129" s="386"/>
      <c r="N129" s="386"/>
      <c r="O129" s="386"/>
      <c r="P129" s="386"/>
      <c r="Q129" s="386"/>
      <c r="R129" s="386"/>
      <c r="S129" s="386"/>
      <c r="T129" s="386"/>
      <c r="U129" s="386"/>
    </row>
    <row r="130" spans="1:21">
      <c r="A130" s="388"/>
      <c r="B130" s="388"/>
      <c r="C130" s="388"/>
      <c r="D130" s="388"/>
      <c r="E130" s="388"/>
      <c r="F130" s="388"/>
      <c r="G130" s="388"/>
      <c r="H130" s="388"/>
      <c r="I130" s="388"/>
      <c r="J130" s="388"/>
      <c r="K130" s="388"/>
      <c r="L130" s="386"/>
      <c r="M130" s="386"/>
      <c r="N130" s="386"/>
      <c r="O130" s="386"/>
      <c r="P130" s="386"/>
      <c r="Q130" s="386"/>
      <c r="R130" s="386"/>
      <c r="S130" s="386"/>
      <c r="T130" s="386"/>
      <c r="U130" s="386"/>
    </row>
    <row r="131" spans="1:21">
      <c r="A131" s="388"/>
      <c r="B131" s="388"/>
      <c r="C131" s="388"/>
      <c r="D131" s="388"/>
      <c r="E131" s="388"/>
      <c r="F131" s="388"/>
      <c r="G131" s="388"/>
      <c r="H131" s="388"/>
      <c r="I131" s="388"/>
      <c r="J131" s="388"/>
      <c r="K131" s="388"/>
      <c r="L131" s="386"/>
      <c r="M131" s="386"/>
      <c r="N131" s="386"/>
      <c r="O131" s="386"/>
      <c r="P131" s="386"/>
      <c r="Q131" s="386"/>
      <c r="R131" s="386"/>
      <c r="S131" s="386"/>
      <c r="T131" s="386"/>
      <c r="U131" s="386"/>
    </row>
    <row r="132" spans="1:21">
      <c r="A132" s="388"/>
      <c r="B132" s="386"/>
      <c r="C132" s="386"/>
      <c r="D132" s="386"/>
      <c r="E132" s="386"/>
      <c r="F132" s="386"/>
      <c r="G132" s="386"/>
      <c r="H132" s="386"/>
      <c r="I132" s="386"/>
      <c r="J132" s="386"/>
      <c r="K132" s="388"/>
      <c r="L132" s="386"/>
      <c r="M132" s="386"/>
      <c r="N132" s="386"/>
      <c r="O132" s="386"/>
      <c r="P132" s="386"/>
      <c r="Q132" s="386"/>
      <c r="R132" s="386"/>
      <c r="S132" s="386"/>
      <c r="T132" s="386"/>
      <c r="U132" s="386"/>
    </row>
    <row r="133" spans="1:21">
      <c r="A133" s="388" t="s">
        <v>7167</v>
      </c>
      <c r="B133" s="388"/>
      <c r="C133" s="388"/>
      <c r="D133" s="388"/>
      <c r="E133" s="388"/>
      <c r="F133" s="388"/>
      <c r="G133" s="386"/>
      <c r="H133" s="388"/>
      <c r="I133" s="388"/>
      <c r="J133" s="388"/>
      <c r="K133" s="388"/>
      <c r="L133" s="386"/>
      <c r="M133" s="386"/>
      <c r="N133" s="386"/>
      <c r="O133" s="386"/>
      <c r="P133" s="386"/>
      <c r="Q133" s="386"/>
      <c r="R133" s="386"/>
      <c r="S133" s="386"/>
      <c r="T133" s="386"/>
      <c r="U133" s="386"/>
    </row>
    <row r="134" spans="1:21">
      <c r="A134" s="388" t="s">
        <v>7063</v>
      </c>
      <c r="B134" s="388"/>
      <c r="C134" s="388"/>
      <c r="D134" s="388"/>
      <c r="E134" s="388"/>
      <c r="F134" s="388"/>
      <c r="G134" s="388"/>
      <c r="H134" s="388"/>
      <c r="I134" s="388"/>
      <c r="J134" s="388"/>
      <c r="K134" s="388"/>
      <c r="L134" s="386"/>
      <c r="M134" s="386"/>
      <c r="N134" s="386"/>
      <c r="O134" s="386"/>
      <c r="P134" s="386"/>
      <c r="Q134" s="386"/>
      <c r="R134" s="386"/>
      <c r="S134" s="386"/>
      <c r="T134" s="386"/>
      <c r="U134" s="386"/>
    </row>
    <row r="135" spans="1:21">
      <c r="A135" s="388"/>
      <c r="B135" s="386"/>
      <c r="C135" s="386"/>
      <c r="D135" s="386"/>
      <c r="E135" s="386"/>
      <c r="F135" s="386"/>
      <c r="G135" s="386"/>
      <c r="H135" s="386"/>
      <c r="I135" s="386"/>
      <c r="J135" s="386"/>
      <c r="K135" s="388"/>
      <c r="L135" s="386"/>
      <c r="M135" s="386"/>
      <c r="N135" s="386"/>
      <c r="O135" s="386"/>
      <c r="P135" s="386"/>
      <c r="Q135" s="386"/>
      <c r="R135" s="386"/>
      <c r="S135" s="386"/>
      <c r="T135" s="386"/>
      <c r="U135" s="386"/>
    </row>
    <row r="136" spans="1:21">
      <c r="A136" s="388"/>
      <c r="B136" s="386"/>
      <c r="C136" s="386"/>
      <c r="D136" s="386"/>
      <c r="E136" s="386"/>
      <c r="F136" s="386"/>
      <c r="G136" s="386"/>
      <c r="H136" s="386"/>
      <c r="I136" s="386"/>
      <c r="J136" s="386"/>
      <c r="K136" s="388"/>
      <c r="L136" s="386"/>
      <c r="M136" s="386"/>
      <c r="N136" s="386"/>
      <c r="O136" s="386"/>
      <c r="P136" s="386"/>
      <c r="Q136" s="386"/>
      <c r="R136" s="386"/>
      <c r="S136" s="386"/>
      <c r="T136" s="386"/>
      <c r="U136" s="386"/>
    </row>
    <row r="137" spans="1:21">
      <c r="A137" s="388"/>
      <c r="B137" s="386"/>
      <c r="C137" s="386"/>
      <c r="D137" s="386"/>
      <c r="E137" s="386"/>
      <c r="F137" s="386"/>
      <c r="G137" s="386"/>
      <c r="H137" s="386"/>
      <c r="I137" s="386"/>
      <c r="J137" s="386"/>
      <c r="K137" s="388"/>
      <c r="L137" s="386"/>
      <c r="M137" s="386"/>
      <c r="N137" s="386"/>
      <c r="O137" s="386"/>
      <c r="P137" s="386"/>
      <c r="Q137" s="386"/>
      <c r="R137" s="386"/>
      <c r="S137" s="386"/>
      <c r="T137" s="386"/>
      <c r="U137" s="386"/>
    </row>
    <row r="138" spans="1:21">
      <c r="A138" s="388"/>
      <c r="B138" s="388"/>
      <c r="C138" s="388"/>
      <c r="D138" s="388"/>
      <c r="E138" s="388"/>
      <c r="F138" s="388"/>
      <c r="G138" s="388"/>
      <c r="H138" s="388"/>
      <c r="I138" s="388"/>
      <c r="J138" s="388"/>
      <c r="K138" s="388"/>
      <c r="L138" s="386"/>
      <c r="M138" s="386"/>
      <c r="N138" s="386"/>
      <c r="O138" s="386"/>
      <c r="P138" s="386"/>
      <c r="Q138" s="386"/>
      <c r="R138" s="386"/>
      <c r="S138" s="386"/>
      <c r="T138" s="386"/>
      <c r="U138" s="386"/>
    </row>
    <row r="139" spans="1:21">
      <c r="A139" s="388"/>
      <c r="B139" s="388"/>
      <c r="C139" s="388"/>
      <c r="D139" s="388"/>
      <c r="E139" s="388"/>
      <c r="F139" s="388"/>
      <c r="G139" s="388"/>
      <c r="H139" s="388"/>
      <c r="I139" s="388"/>
      <c r="J139" s="388"/>
      <c r="K139" s="388"/>
      <c r="L139" s="386"/>
      <c r="M139" s="386"/>
      <c r="N139" s="386"/>
      <c r="O139" s="386"/>
      <c r="P139" s="386"/>
      <c r="Q139" s="386"/>
      <c r="R139" s="386"/>
      <c r="S139" s="386"/>
      <c r="T139" s="386"/>
      <c r="U139" s="386"/>
    </row>
    <row r="140" spans="1:21">
      <c r="A140" s="388"/>
      <c r="B140" s="388"/>
      <c r="C140" s="388"/>
      <c r="D140" s="388"/>
      <c r="E140" s="388"/>
      <c r="F140" s="388"/>
      <c r="G140" s="388"/>
      <c r="H140" s="388"/>
      <c r="I140" s="388"/>
      <c r="J140" s="388"/>
      <c r="K140" s="388"/>
      <c r="L140" s="386"/>
      <c r="M140" s="386"/>
      <c r="N140" s="386"/>
      <c r="O140" s="386"/>
      <c r="P140" s="386"/>
      <c r="Q140" s="386"/>
      <c r="R140" s="386"/>
      <c r="S140" s="386"/>
      <c r="T140" s="386"/>
      <c r="U140" s="386"/>
    </row>
    <row r="141" spans="1:21">
      <c r="A141" s="388"/>
      <c r="B141" s="388"/>
      <c r="C141" s="388"/>
      <c r="D141" s="388"/>
      <c r="E141" s="388"/>
      <c r="F141" s="388"/>
      <c r="G141" s="388"/>
      <c r="H141" s="388"/>
      <c r="I141" s="388"/>
      <c r="J141" s="388"/>
      <c r="K141" s="388"/>
      <c r="L141" s="386"/>
      <c r="M141" s="386"/>
      <c r="N141" s="386"/>
      <c r="O141" s="386"/>
      <c r="P141" s="386"/>
      <c r="Q141" s="386"/>
      <c r="R141" s="386"/>
      <c r="S141" s="386"/>
      <c r="T141" s="386"/>
      <c r="U141" s="386"/>
    </row>
    <row r="142" spans="1:21">
      <c r="A142" s="388"/>
      <c r="B142" s="388"/>
      <c r="C142" s="388"/>
      <c r="D142" s="388"/>
      <c r="E142" s="388"/>
      <c r="F142" s="388"/>
      <c r="G142" s="388"/>
      <c r="H142" s="388"/>
      <c r="I142" s="388"/>
      <c r="J142" s="388"/>
      <c r="K142" s="388"/>
      <c r="L142" s="386"/>
      <c r="M142" s="386"/>
      <c r="N142" s="386"/>
      <c r="O142" s="386"/>
      <c r="P142" s="386"/>
      <c r="Q142" s="386"/>
      <c r="R142" s="386"/>
      <c r="S142" s="386"/>
      <c r="T142" s="386"/>
      <c r="U142" s="386"/>
    </row>
    <row r="143" spans="1:21">
      <c r="A143" s="388"/>
      <c r="B143" s="388"/>
      <c r="C143" s="388"/>
      <c r="D143" s="388"/>
      <c r="E143" s="388"/>
      <c r="F143" s="388"/>
      <c r="G143" s="388"/>
      <c r="H143" s="388"/>
      <c r="I143" s="388"/>
      <c r="J143" s="388"/>
      <c r="K143" s="388"/>
      <c r="L143" s="386"/>
      <c r="M143" s="386"/>
      <c r="N143" s="386"/>
      <c r="O143" s="386"/>
      <c r="P143" s="386"/>
      <c r="Q143" s="386"/>
      <c r="R143" s="386"/>
      <c r="S143" s="386"/>
      <c r="T143" s="386"/>
      <c r="U143" s="386"/>
    </row>
    <row r="144" spans="1:21">
      <c r="A144" s="388"/>
      <c r="B144" s="388"/>
      <c r="C144" s="388"/>
      <c r="D144" s="388"/>
      <c r="E144" s="388"/>
      <c r="F144" s="388"/>
      <c r="G144" s="388"/>
      <c r="H144" s="388"/>
      <c r="I144" s="388"/>
      <c r="J144" s="388"/>
      <c r="K144" s="388"/>
      <c r="L144" s="386"/>
      <c r="M144" s="386"/>
      <c r="N144" s="386"/>
      <c r="O144" s="386"/>
      <c r="P144" s="386"/>
      <c r="Q144" s="386"/>
      <c r="R144" s="386"/>
      <c r="S144" s="386"/>
      <c r="T144" s="386"/>
      <c r="U144" s="386"/>
    </row>
    <row r="145" spans="1:70">
      <c r="A145" s="388"/>
      <c r="B145" s="388"/>
      <c r="C145" s="388"/>
      <c r="D145" s="388"/>
      <c r="E145" s="388"/>
      <c r="F145" s="388"/>
      <c r="G145" s="388"/>
      <c r="H145" s="388"/>
      <c r="I145" s="388"/>
      <c r="J145" s="388"/>
      <c r="K145" s="388"/>
      <c r="L145" s="386"/>
      <c r="M145" s="386"/>
      <c r="N145" s="386"/>
      <c r="O145" s="386"/>
      <c r="P145" s="386"/>
      <c r="Q145" s="386"/>
      <c r="R145" s="386"/>
      <c r="S145" s="386"/>
      <c r="T145" s="386"/>
      <c r="U145" s="386"/>
    </row>
    <row r="146" spans="1:70">
      <c r="A146" s="388"/>
      <c r="B146" s="388"/>
      <c r="C146" s="388"/>
      <c r="D146" s="388"/>
      <c r="E146" s="388"/>
      <c r="F146" s="388"/>
      <c r="G146" s="388"/>
      <c r="H146" s="388"/>
      <c r="I146" s="388"/>
      <c r="J146" s="388"/>
      <c r="K146" s="388"/>
      <c r="L146" s="386"/>
      <c r="M146" s="386"/>
      <c r="N146" s="386"/>
      <c r="O146" s="386"/>
      <c r="P146" s="386"/>
      <c r="Q146" s="386"/>
      <c r="R146" s="386"/>
      <c r="S146" s="386"/>
      <c r="T146" s="386"/>
      <c r="U146" s="386"/>
    </row>
    <row r="147" spans="1:70">
      <c r="A147" s="388" t="s">
        <v>7168</v>
      </c>
      <c r="B147" s="388"/>
      <c r="C147" s="388"/>
      <c r="D147" s="388"/>
      <c r="E147" s="388"/>
      <c r="F147" s="388"/>
      <c r="G147" s="386"/>
      <c r="H147" s="388"/>
      <c r="I147" s="388"/>
      <c r="J147" s="388"/>
      <c r="K147" s="388"/>
      <c r="L147" s="386"/>
      <c r="M147" s="386"/>
      <c r="N147" s="386"/>
      <c r="O147" s="386"/>
      <c r="P147" s="386"/>
      <c r="Q147" s="386"/>
      <c r="R147" s="386"/>
      <c r="S147" s="386"/>
      <c r="T147" s="386"/>
      <c r="U147" s="386"/>
    </row>
    <row r="148" spans="1:70">
      <c r="A148" s="388" t="s">
        <v>6567</v>
      </c>
      <c r="B148" s="388"/>
      <c r="C148" s="388"/>
      <c r="D148" s="388"/>
      <c r="E148" s="388"/>
      <c r="F148" s="388"/>
      <c r="G148" s="386"/>
      <c r="H148" s="388"/>
      <c r="I148" s="388"/>
      <c r="J148" s="388"/>
      <c r="K148" s="388"/>
      <c r="L148" s="386"/>
      <c r="M148" s="386"/>
      <c r="N148" s="386"/>
      <c r="O148" s="386"/>
      <c r="P148" s="386"/>
      <c r="Q148" s="386"/>
      <c r="R148" s="386"/>
      <c r="S148" s="386"/>
      <c r="T148" s="386"/>
      <c r="U148" s="386"/>
    </row>
    <row r="149" spans="1:70">
      <c r="A149" s="388"/>
      <c r="B149" s="388"/>
      <c r="C149" s="388"/>
      <c r="D149" s="388"/>
      <c r="E149" s="388"/>
      <c r="F149" s="388"/>
      <c r="G149" s="388"/>
      <c r="H149" s="388"/>
      <c r="I149" s="388"/>
      <c r="J149" s="388"/>
      <c r="K149" s="388"/>
      <c r="L149" s="386"/>
      <c r="M149" s="386"/>
      <c r="N149" s="386"/>
      <c r="O149" s="386"/>
      <c r="P149" s="386"/>
      <c r="Q149" s="386"/>
      <c r="R149" s="386"/>
      <c r="S149" s="386"/>
      <c r="T149" s="386"/>
      <c r="U149" s="386"/>
    </row>
    <row r="150" spans="1:70">
      <c r="A150" s="396" t="s">
        <v>612</v>
      </c>
      <c r="B150" s="390"/>
      <c r="C150" s="390"/>
      <c r="D150" s="390"/>
      <c r="E150" s="390"/>
      <c r="F150" s="390"/>
      <c r="G150" s="397" t="s">
        <v>613</v>
      </c>
      <c r="H150" s="388"/>
      <c r="I150" s="388"/>
      <c r="J150" s="388"/>
      <c r="K150" s="388"/>
      <c r="L150" s="386"/>
      <c r="M150" s="386"/>
      <c r="N150" s="386"/>
      <c r="O150" s="386"/>
      <c r="P150" s="386"/>
      <c r="Q150" s="386"/>
      <c r="R150" s="386"/>
      <c r="S150" s="386"/>
      <c r="T150" s="386"/>
      <c r="U150" s="386"/>
    </row>
    <row r="151" spans="1:70">
      <c r="A151" s="390" t="s">
        <v>614</v>
      </c>
      <c r="B151" s="390"/>
      <c r="C151" s="390"/>
      <c r="D151" s="390"/>
      <c r="E151" s="390"/>
      <c r="F151" s="398" t="s">
        <v>128</v>
      </c>
      <c r="G151" s="399">
        <v>10</v>
      </c>
      <c r="H151" s="386"/>
      <c r="I151" s="386"/>
      <c r="J151" s="386"/>
      <c r="K151" s="388"/>
      <c r="L151" s="386"/>
      <c r="M151" s="386"/>
      <c r="N151" s="386"/>
      <c r="O151" s="386"/>
      <c r="P151" s="386"/>
      <c r="Q151" s="386"/>
      <c r="R151" s="386"/>
      <c r="S151" s="386"/>
      <c r="T151" s="386"/>
      <c r="U151" s="386"/>
    </row>
    <row r="152" spans="1:70">
      <c r="A152" s="390" t="s">
        <v>618</v>
      </c>
      <c r="B152" s="390"/>
      <c r="C152" s="390"/>
      <c r="D152" s="390"/>
      <c r="E152" s="390"/>
      <c r="F152" s="398" t="s">
        <v>128</v>
      </c>
      <c r="G152" s="399">
        <v>20</v>
      </c>
      <c r="H152" s="388"/>
      <c r="I152" s="388"/>
      <c r="J152" s="388"/>
      <c r="K152" s="388"/>
      <c r="L152" s="386"/>
      <c r="M152" s="386"/>
      <c r="N152" s="386"/>
      <c r="O152" s="386"/>
      <c r="P152" s="386"/>
      <c r="Q152" s="386"/>
      <c r="R152" s="386"/>
      <c r="S152" s="386"/>
      <c r="T152" s="386"/>
      <c r="U152" s="386"/>
    </row>
    <row r="153" spans="1:70">
      <c r="A153" s="390" t="s">
        <v>619</v>
      </c>
      <c r="B153" s="390"/>
      <c r="C153" s="390"/>
      <c r="D153" s="390"/>
      <c r="E153" s="390"/>
      <c r="F153" s="398" t="s">
        <v>128</v>
      </c>
      <c r="G153" s="399">
        <v>22.8</v>
      </c>
      <c r="H153" s="388"/>
      <c r="I153" s="388"/>
      <c r="J153" s="388"/>
      <c r="K153" s="388"/>
      <c r="L153" s="386"/>
      <c r="M153" s="386"/>
      <c r="N153" s="386"/>
      <c r="O153" s="386"/>
      <c r="P153" s="386"/>
      <c r="Q153" s="386"/>
      <c r="R153" s="386"/>
      <c r="S153" s="386"/>
      <c r="T153" s="386"/>
      <c r="U153" s="386"/>
    </row>
    <row r="154" spans="1:70" ht="13.5" thickBot="1">
      <c r="A154" s="390"/>
      <c r="B154" s="390"/>
      <c r="C154" s="390"/>
      <c r="D154" s="390"/>
      <c r="E154" s="390"/>
      <c r="F154" s="398"/>
      <c r="G154" s="399"/>
      <c r="H154" s="388"/>
      <c r="I154" s="388"/>
      <c r="J154" s="388"/>
      <c r="K154" s="388"/>
      <c r="L154" s="386"/>
      <c r="M154" s="386"/>
      <c r="N154" s="386"/>
      <c r="O154" s="386"/>
      <c r="P154" s="386"/>
      <c r="Q154" s="386"/>
      <c r="R154" s="386"/>
      <c r="S154" s="386"/>
      <c r="T154" s="386"/>
      <c r="U154" s="386"/>
    </row>
    <row r="155" spans="1:70" s="402" customFormat="1">
      <c r="A155" s="590" t="s">
        <v>7077</v>
      </c>
      <c r="B155" s="591"/>
      <c r="C155" s="591"/>
      <c r="D155" s="591"/>
      <c r="E155" s="591"/>
      <c r="F155" s="591"/>
      <c r="G155" s="592"/>
      <c r="H155" s="400"/>
      <c r="I155" s="400"/>
      <c r="J155" s="400"/>
      <c r="K155" s="400"/>
      <c r="L155" s="401"/>
      <c r="M155" s="401"/>
      <c r="N155" s="401"/>
      <c r="O155" s="401"/>
      <c r="P155" s="401"/>
      <c r="Q155" s="401"/>
      <c r="R155" s="401"/>
      <c r="S155" s="401"/>
      <c r="T155" s="401"/>
      <c r="U155" s="401"/>
      <c r="V155" s="401"/>
      <c r="W155" s="401"/>
      <c r="X155" s="401"/>
      <c r="Y155" s="401"/>
      <c r="Z155" s="401"/>
      <c r="AA155" s="401"/>
      <c r="AB155" s="401"/>
      <c r="AC155" s="401"/>
      <c r="AD155" s="401"/>
      <c r="AE155" s="401"/>
      <c r="AF155" s="401"/>
      <c r="AG155" s="401"/>
      <c r="AH155" s="401"/>
      <c r="AI155" s="401"/>
      <c r="AJ155" s="401"/>
      <c r="AK155" s="401"/>
      <c r="AL155" s="401"/>
      <c r="AM155" s="401"/>
      <c r="AN155" s="401"/>
      <c r="AO155" s="401"/>
      <c r="AP155" s="401"/>
      <c r="AQ155" s="401"/>
      <c r="AR155" s="401"/>
      <c r="AS155" s="401"/>
      <c r="AT155" s="401"/>
      <c r="AU155" s="401"/>
      <c r="AV155" s="401"/>
      <c r="AW155" s="401"/>
      <c r="AX155" s="401"/>
      <c r="AY155" s="401"/>
      <c r="AZ155" s="401"/>
      <c r="BA155" s="401"/>
      <c r="BB155" s="401"/>
      <c r="BC155" s="401"/>
      <c r="BD155" s="401"/>
      <c r="BE155" s="401"/>
      <c r="BF155" s="401"/>
      <c r="BG155" s="401"/>
      <c r="BH155" s="401"/>
      <c r="BI155" s="401"/>
      <c r="BJ155" s="401"/>
      <c r="BK155" s="401"/>
      <c r="BL155" s="401"/>
      <c r="BM155" s="401"/>
      <c r="BN155" s="401"/>
      <c r="BO155" s="401"/>
      <c r="BP155" s="401"/>
      <c r="BQ155" s="401"/>
      <c r="BR155" s="401"/>
    </row>
    <row r="156" spans="1:70" ht="13.5" thickBot="1">
      <c r="A156" s="593"/>
      <c r="B156" s="594"/>
      <c r="C156" s="594"/>
      <c r="D156" s="594"/>
      <c r="E156" s="594"/>
      <c r="F156" s="594"/>
      <c r="G156" s="595"/>
      <c r="H156" s="388"/>
      <c r="I156" s="388"/>
      <c r="J156" s="388"/>
      <c r="K156" s="388"/>
      <c r="L156" s="386"/>
      <c r="M156" s="386"/>
      <c r="N156" s="386"/>
      <c r="O156" s="386"/>
      <c r="P156" s="386"/>
      <c r="Q156" s="386"/>
      <c r="R156" s="386"/>
      <c r="S156" s="386"/>
      <c r="T156" s="386"/>
      <c r="U156" s="386"/>
    </row>
    <row r="157" spans="1:70">
      <c r="A157" s="403"/>
      <c r="B157" s="390"/>
      <c r="C157" s="390"/>
      <c r="D157" s="390"/>
      <c r="E157" s="390"/>
      <c r="F157" s="398"/>
      <c r="G157" s="399"/>
      <c r="H157" s="388"/>
      <c r="I157" s="388"/>
      <c r="J157" s="388"/>
      <c r="K157" s="388"/>
      <c r="L157" s="386"/>
      <c r="M157" s="386"/>
      <c r="N157" s="386"/>
      <c r="O157" s="386"/>
      <c r="P157" s="386"/>
      <c r="Q157" s="386"/>
      <c r="R157" s="386"/>
      <c r="S157" s="386"/>
      <c r="T157" s="386"/>
      <c r="U157" s="386"/>
    </row>
    <row r="158" spans="1:70" ht="15">
      <c r="A158" s="396" t="s">
        <v>7064</v>
      </c>
      <c r="B158" s="390"/>
      <c r="C158" s="392"/>
      <c r="D158" s="392"/>
      <c r="E158" s="392"/>
      <c r="F158" s="390"/>
      <c r="G158" s="397" t="s">
        <v>613</v>
      </c>
      <c r="H158" s="386"/>
      <c r="I158" s="404"/>
      <c r="J158" s="386"/>
      <c r="K158" s="404"/>
      <c r="L158" s="386"/>
      <c r="M158" s="386"/>
      <c r="N158" s="386"/>
      <c r="O158" s="386"/>
      <c r="P158" s="386"/>
      <c r="Q158" s="386"/>
      <c r="R158" s="386"/>
      <c r="S158" s="386"/>
      <c r="T158" s="386"/>
      <c r="U158" s="386"/>
    </row>
    <row r="159" spans="1:70" ht="15">
      <c r="A159" s="390" t="s">
        <v>614</v>
      </c>
      <c r="B159" s="390"/>
      <c r="C159" s="392"/>
      <c r="D159" s="392"/>
      <c r="E159" s="392"/>
      <c r="F159" s="398" t="s">
        <v>128</v>
      </c>
      <c r="G159" s="399">
        <v>12.75</v>
      </c>
      <c r="H159" s="386"/>
      <c r="I159" s="404"/>
      <c r="J159" s="386"/>
      <c r="K159" s="404"/>
      <c r="L159" s="386"/>
      <c r="M159" s="386"/>
      <c r="N159" s="386"/>
      <c r="O159" s="386"/>
      <c r="P159" s="386"/>
      <c r="Q159" s="386"/>
      <c r="R159" s="386"/>
      <c r="S159" s="386"/>
      <c r="T159" s="386"/>
      <c r="U159" s="386"/>
    </row>
    <row r="160" spans="1:70" ht="15">
      <c r="A160" s="390" t="s">
        <v>615</v>
      </c>
      <c r="B160" s="390"/>
      <c r="C160" s="392"/>
      <c r="D160" s="392"/>
      <c r="E160" s="392"/>
      <c r="F160" s="398" t="s">
        <v>128</v>
      </c>
      <c r="G160" s="399">
        <v>26.25</v>
      </c>
      <c r="H160" s="386"/>
      <c r="I160" s="386"/>
      <c r="J160" s="386"/>
      <c r="K160" s="404"/>
      <c r="L160" s="386"/>
      <c r="M160" s="386"/>
      <c r="N160" s="386"/>
      <c r="O160" s="386"/>
      <c r="P160" s="386"/>
      <c r="Q160" s="386"/>
      <c r="R160" s="386"/>
      <c r="S160" s="386"/>
      <c r="T160" s="386"/>
      <c r="U160" s="386"/>
    </row>
    <row r="161" spans="1:21" ht="15">
      <c r="A161" s="386"/>
      <c r="B161" s="386"/>
      <c r="C161" s="386"/>
      <c r="D161" s="386"/>
      <c r="E161" s="386"/>
      <c r="F161" s="386"/>
      <c r="G161" s="386"/>
      <c r="H161" s="386"/>
      <c r="I161" s="386"/>
      <c r="J161" s="386"/>
      <c r="K161" s="404"/>
      <c r="L161" s="386"/>
      <c r="M161" s="386"/>
      <c r="N161" s="386"/>
      <c r="O161" s="386"/>
      <c r="P161" s="386"/>
      <c r="Q161" s="386"/>
      <c r="R161" s="386"/>
      <c r="S161" s="386"/>
      <c r="T161" s="386"/>
      <c r="U161" s="386"/>
    </row>
    <row r="162" spans="1:21" ht="15">
      <c r="A162" s="396" t="s">
        <v>616</v>
      </c>
      <c r="B162" s="390"/>
      <c r="C162" s="390"/>
      <c r="D162" s="390"/>
      <c r="E162" s="390"/>
      <c r="F162" s="390"/>
      <c r="G162" s="397" t="s">
        <v>613</v>
      </c>
      <c r="H162" s="386"/>
      <c r="I162" s="386"/>
      <c r="J162" s="386"/>
      <c r="K162" s="404"/>
      <c r="L162" s="386"/>
      <c r="M162" s="386"/>
      <c r="N162" s="386"/>
      <c r="O162" s="386"/>
      <c r="P162" s="386"/>
      <c r="Q162" s="386"/>
      <c r="R162" s="386"/>
      <c r="S162" s="386"/>
      <c r="T162" s="386"/>
      <c r="U162" s="386"/>
    </row>
    <row r="163" spans="1:21" ht="15">
      <c r="A163" s="390" t="s">
        <v>617</v>
      </c>
      <c r="B163" s="390"/>
      <c r="C163" s="390"/>
      <c r="D163" s="390"/>
      <c r="E163" s="390"/>
      <c r="F163" s="398" t="s">
        <v>128</v>
      </c>
      <c r="G163" s="398" t="s">
        <v>7087</v>
      </c>
      <c r="H163" s="386"/>
      <c r="I163" s="404"/>
      <c r="J163" s="404"/>
      <c r="K163" s="404"/>
      <c r="L163" s="386"/>
      <c r="M163" s="386"/>
      <c r="N163" s="386"/>
      <c r="O163" s="386"/>
      <c r="P163" s="386"/>
      <c r="Q163" s="386"/>
      <c r="R163" s="386"/>
      <c r="S163" s="386"/>
      <c r="T163" s="386"/>
      <c r="U163" s="386"/>
    </row>
    <row r="164" spans="1:21" ht="15">
      <c r="A164" s="390" t="s">
        <v>614</v>
      </c>
      <c r="B164" s="390"/>
      <c r="C164" s="390"/>
      <c r="D164" s="390"/>
      <c r="E164" s="390"/>
      <c r="F164" s="398" t="s">
        <v>128</v>
      </c>
      <c r="G164" s="399">
        <v>10</v>
      </c>
      <c r="H164" s="404"/>
      <c r="I164" s="404"/>
      <c r="J164" s="404"/>
      <c r="K164" s="404"/>
      <c r="L164" s="386"/>
      <c r="M164" s="386"/>
      <c r="N164" s="386"/>
      <c r="O164" s="386"/>
      <c r="P164" s="386"/>
      <c r="Q164" s="386"/>
      <c r="R164" s="386"/>
      <c r="S164" s="386"/>
      <c r="T164" s="386"/>
      <c r="U164" s="386"/>
    </row>
    <row r="165" spans="1:21" ht="12.75" customHeight="1">
      <c r="A165" s="390" t="s">
        <v>618</v>
      </c>
      <c r="B165" s="390"/>
      <c r="C165" s="390"/>
      <c r="D165" s="388"/>
      <c r="E165" s="388"/>
      <c r="F165" s="398" t="s">
        <v>128</v>
      </c>
      <c r="G165" s="399">
        <v>20</v>
      </c>
      <c r="H165" s="392"/>
      <c r="I165" s="392"/>
      <c r="J165" s="392"/>
      <c r="K165" s="392"/>
      <c r="L165" s="386"/>
      <c r="M165" s="386"/>
      <c r="N165" s="386"/>
      <c r="O165" s="386"/>
      <c r="P165" s="386"/>
      <c r="Q165" s="386"/>
      <c r="R165" s="386"/>
      <c r="S165" s="386"/>
      <c r="T165" s="386"/>
      <c r="U165" s="386"/>
    </row>
    <row r="166" spans="1:21">
      <c r="A166" s="390" t="s">
        <v>619</v>
      </c>
      <c r="B166" s="390"/>
      <c r="C166" s="390"/>
      <c r="D166" s="386"/>
      <c r="E166" s="390"/>
      <c r="F166" s="398" t="s">
        <v>128</v>
      </c>
      <c r="G166" s="399">
        <v>22.8</v>
      </c>
      <c r="H166" s="392"/>
      <c r="I166" s="392"/>
      <c r="J166" s="392"/>
      <c r="K166" s="392"/>
      <c r="L166" s="386"/>
      <c r="M166" s="386"/>
      <c r="N166" s="386"/>
      <c r="O166" s="386"/>
      <c r="P166" s="386"/>
      <c r="Q166" s="386"/>
      <c r="R166" s="386"/>
      <c r="S166" s="386"/>
      <c r="T166" s="386"/>
      <c r="U166" s="386"/>
    </row>
    <row r="167" spans="1:21">
      <c r="A167" s="386"/>
      <c r="B167" s="386"/>
      <c r="C167" s="386"/>
      <c r="D167" s="386"/>
      <c r="E167" s="386"/>
      <c r="F167" s="386"/>
      <c r="G167" s="386"/>
      <c r="H167" s="392"/>
      <c r="I167" s="392"/>
      <c r="J167" s="392"/>
      <c r="K167" s="392"/>
      <c r="L167" s="386"/>
      <c r="M167" s="386"/>
      <c r="N167" s="386"/>
      <c r="O167" s="386"/>
      <c r="P167" s="386"/>
      <c r="Q167" s="386"/>
      <c r="R167" s="386"/>
      <c r="S167" s="386"/>
      <c r="T167" s="386"/>
      <c r="U167" s="386"/>
    </row>
    <row r="168" spans="1:21">
      <c r="A168" s="396" t="s">
        <v>620</v>
      </c>
      <c r="B168" s="390"/>
      <c r="C168" s="390"/>
      <c r="D168" s="386"/>
      <c r="E168" s="390"/>
      <c r="F168" s="390"/>
      <c r="G168" s="397" t="s">
        <v>613</v>
      </c>
      <c r="H168" s="392"/>
      <c r="I168" s="392"/>
      <c r="J168" s="392"/>
      <c r="K168" s="392"/>
      <c r="L168" s="386"/>
      <c r="M168" s="386"/>
      <c r="N168" s="386"/>
      <c r="O168" s="386"/>
      <c r="P168" s="386"/>
      <c r="Q168" s="386"/>
      <c r="R168" s="386"/>
      <c r="S168" s="386"/>
      <c r="T168" s="386"/>
      <c r="U168" s="386"/>
    </row>
    <row r="169" spans="1:21">
      <c r="A169" s="390" t="s">
        <v>617</v>
      </c>
      <c r="B169" s="390"/>
      <c r="C169" s="390"/>
      <c r="D169" s="386"/>
      <c r="E169" s="390"/>
      <c r="F169" s="398" t="s">
        <v>128</v>
      </c>
      <c r="G169" s="398" t="s">
        <v>7087</v>
      </c>
      <c r="H169" s="392"/>
      <c r="I169" s="392"/>
      <c r="J169" s="392"/>
      <c r="K169" s="392"/>
      <c r="L169" s="386"/>
      <c r="M169" s="386"/>
      <c r="N169" s="386"/>
      <c r="O169" s="386"/>
      <c r="P169" s="386"/>
      <c r="Q169" s="386"/>
      <c r="R169" s="386"/>
      <c r="S169" s="386"/>
      <c r="T169" s="386"/>
      <c r="U169" s="386"/>
    </row>
    <row r="170" spans="1:21">
      <c r="A170" s="390" t="s">
        <v>614</v>
      </c>
      <c r="B170" s="390"/>
      <c r="C170" s="390"/>
      <c r="D170" s="388"/>
      <c r="E170" s="388"/>
      <c r="F170" s="398" t="s">
        <v>128</v>
      </c>
      <c r="G170" s="399">
        <v>10</v>
      </c>
      <c r="H170" s="388"/>
      <c r="I170" s="388"/>
      <c r="J170" s="388"/>
      <c r="K170" s="388"/>
      <c r="L170" s="386"/>
      <c r="M170" s="386"/>
      <c r="N170" s="386"/>
      <c r="O170" s="386"/>
      <c r="P170" s="386"/>
      <c r="Q170" s="386"/>
      <c r="R170" s="386"/>
      <c r="S170" s="386"/>
      <c r="T170" s="386"/>
      <c r="U170" s="386"/>
    </row>
    <row r="171" spans="1:21">
      <c r="A171" s="390" t="s">
        <v>621</v>
      </c>
      <c r="B171" s="390"/>
      <c r="C171" s="390"/>
      <c r="D171" s="386"/>
      <c r="E171" s="390"/>
      <c r="F171" s="398" t="s">
        <v>128</v>
      </c>
      <c r="G171" s="399">
        <v>20</v>
      </c>
      <c r="H171" s="386"/>
      <c r="I171" s="386"/>
      <c r="J171" s="388"/>
      <c r="K171" s="388"/>
      <c r="L171" s="386"/>
      <c r="M171" s="386"/>
      <c r="N171" s="386"/>
      <c r="O171" s="386"/>
      <c r="P171" s="386"/>
      <c r="Q171" s="386"/>
      <c r="R171" s="386"/>
      <c r="S171" s="386"/>
      <c r="T171" s="386"/>
      <c r="U171" s="386"/>
    </row>
    <row r="172" spans="1:21">
      <c r="A172" s="390" t="s">
        <v>619</v>
      </c>
      <c r="B172" s="390"/>
      <c r="C172" s="390"/>
      <c r="D172" s="386"/>
      <c r="E172" s="390"/>
      <c r="F172" s="398" t="s">
        <v>128</v>
      </c>
      <c r="G172" s="399">
        <v>22.8</v>
      </c>
      <c r="H172" s="386"/>
      <c r="I172" s="386"/>
      <c r="J172" s="388"/>
      <c r="K172" s="388"/>
      <c r="L172" s="386"/>
      <c r="M172" s="386"/>
      <c r="N172" s="386"/>
      <c r="O172" s="386"/>
      <c r="P172" s="386"/>
      <c r="Q172" s="386"/>
      <c r="R172" s="386"/>
      <c r="S172" s="386"/>
      <c r="T172" s="386"/>
      <c r="U172" s="386"/>
    </row>
    <row r="173" spans="1:21">
      <c r="A173" s="386"/>
      <c r="B173" s="386"/>
      <c r="C173" s="386"/>
      <c r="D173" s="386"/>
      <c r="E173" s="386"/>
      <c r="F173" s="386"/>
      <c r="G173" s="386"/>
      <c r="H173" s="386"/>
      <c r="I173" s="386"/>
      <c r="J173" s="388"/>
      <c r="K173" s="388"/>
      <c r="L173" s="386"/>
      <c r="M173" s="386"/>
      <c r="N173" s="386"/>
      <c r="O173" s="386"/>
      <c r="P173" s="386"/>
      <c r="Q173" s="386"/>
      <c r="R173" s="386"/>
      <c r="S173" s="386"/>
      <c r="T173" s="386"/>
      <c r="U173" s="386"/>
    </row>
    <row r="174" spans="1:21">
      <c r="A174" s="396" t="s">
        <v>7188</v>
      </c>
      <c r="B174" s="390"/>
      <c r="C174" s="390"/>
      <c r="D174" s="386"/>
      <c r="E174" s="390"/>
      <c r="F174" s="390"/>
      <c r="G174" s="397" t="s">
        <v>613</v>
      </c>
      <c r="H174" s="388"/>
      <c r="I174" s="388"/>
      <c r="J174" s="388"/>
      <c r="K174" s="388"/>
      <c r="L174" s="386"/>
      <c r="M174" s="386"/>
      <c r="N174" s="386"/>
      <c r="O174" s="386"/>
      <c r="P174" s="386"/>
      <c r="Q174" s="386"/>
      <c r="R174" s="386"/>
      <c r="S174" s="386"/>
      <c r="T174" s="386"/>
      <c r="U174" s="386"/>
    </row>
    <row r="175" spans="1:21">
      <c r="A175" s="390" t="s">
        <v>7091</v>
      </c>
      <c r="B175" s="390"/>
      <c r="C175" s="390"/>
      <c r="D175" s="386"/>
      <c r="E175" s="390"/>
      <c r="F175" s="398" t="s">
        <v>128</v>
      </c>
      <c r="G175" s="399">
        <v>36.299999999999997</v>
      </c>
      <c r="H175" s="386"/>
      <c r="I175" s="386"/>
      <c r="J175" s="388"/>
      <c r="K175" s="388"/>
      <c r="L175" s="386"/>
      <c r="M175" s="386"/>
      <c r="N175" s="386"/>
      <c r="O175" s="386"/>
      <c r="P175" s="386"/>
      <c r="Q175" s="386"/>
      <c r="R175" s="386"/>
      <c r="S175" s="386"/>
      <c r="T175" s="386"/>
      <c r="U175" s="386"/>
    </row>
    <row r="176" spans="1:21">
      <c r="A176" s="390" t="s">
        <v>614</v>
      </c>
      <c r="B176" s="390"/>
      <c r="C176" s="390"/>
      <c r="D176" s="386"/>
      <c r="E176" s="390"/>
      <c r="F176" s="398" t="s">
        <v>128</v>
      </c>
      <c r="G176" s="399">
        <v>12.75</v>
      </c>
      <c r="H176" s="386"/>
      <c r="I176" s="386"/>
      <c r="J176" s="388"/>
      <c r="K176" s="388"/>
      <c r="L176" s="386"/>
      <c r="M176" s="386"/>
      <c r="N176" s="386"/>
      <c r="O176" s="386"/>
      <c r="P176" s="386"/>
      <c r="Q176" s="386"/>
      <c r="R176" s="386"/>
      <c r="S176" s="386"/>
      <c r="T176" s="386"/>
      <c r="U176" s="386"/>
    </row>
    <row r="177" spans="1:21">
      <c r="A177" s="390" t="s">
        <v>615</v>
      </c>
      <c r="B177" s="390"/>
      <c r="C177" s="390"/>
      <c r="D177" s="386"/>
      <c r="E177" s="390"/>
      <c r="F177" s="398" t="s">
        <v>128</v>
      </c>
      <c r="G177" s="399">
        <v>26.25</v>
      </c>
      <c r="H177" s="386"/>
      <c r="I177" s="386"/>
      <c r="J177" s="388"/>
      <c r="K177" s="388"/>
      <c r="L177" s="386"/>
      <c r="M177" s="386"/>
      <c r="N177" s="386"/>
      <c r="O177" s="386"/>
      <c r="P177" s="386"/>
      <c r="Q177" s="386"/>
      <c r="R177" s="386"/>
      <c r="S177" s="386"/>
      <c r="T177" s="386"/>
      <c r="U177" s="386"/>
    </row>
    <row r="178" spans="1:21">
      <c r="A178" s="388"/>
      <c r="B178" s="386"/>
      <c r="C178" s="386"/>
      <c r="D178" s="386"/>
      <c r="E178" s="390"/>
      <c r="F178" s="390"/>
      <c r="G178" s="390"/>
      <c r="H178" s="386"/>
      <c r="I178" s="386"/>
      <c r="J178" s="388"/>
      <c r="K178" s="388"/>
      <c r="L178" s="386"/>
      <c r="M178" s="386"/>
      <c r="N178" s="386"/>
      <c r="O178" s="386"/>
      <c r="P178" s="386"/>
      <c r="Q178" s="386"/>
      <c r="R178" s="386"/>
      <c r="S178" s="386"/>
      <c r="T178" s="386"/>
      <c r="U178" s="386"/>
    </row>
    <row r="179" spans="1:21">
      <c r="A179" s="396" t="s">
        <v>7189</v>
      </c>
      <c r="B179" s="390"/>
      <c r="C179" s="390"/>
      <c r="D179" s="386"/>
      <c r="E179" s="390"/>
      <c r="F179" s="390"/>
      <c r="G179" s="397" t="s">
        <v>613</v>
      </c>
      <c r="H179" s="386"/>
      <c r="I179" s="386"/>
      <c r="J179" s="388"/>
      <c r="K179" s="388"/>
      <c r="L179" s="386"/>
      <c r="M179" s="386"/>
      <c r="N179" s="386"/>
      <c r="O179" s="386"/>
      <c r="P179" s="386"/>
      <c r="Q179" s="386"/>
      <c r="R179" s="386"/>
      <c r="S179" s="386"/>
      <c r="T179" s="386"/>
      <c r="U179" s="386"/>
    </row>
    <row r="180" spans="1:21">
      <c r="A180" s="390" t="s">
        <v>7092</v>
      </c>
      <c r="B180" s="390"/>
      <c r="C180" s="390"/>
      <c r="D180" s="386"/>
      <c r="E180" s="390"/>
      <c r="F180" s="398" t="s">
        <v>128</v>
      </c>
      <c r="G180" s="399">
        <v>31.5</v>
      </c>
      <c r="H180" s="386"/>
      <c r="I180" s="386"/>
      <c r="J180" s="388"/>
      <c r="K180" s="388"/>
      <c r="L180" s="386"/>
      <c r="M180" s="386"/>
      <c r="N180" s="386"/>
      <c r="O180" s="386"/>
      <c r="P180" s="386"/>
      <c r="Q180" s="386"/>
      <c r="R180" s="386"/>
      <c r="S180" s="386"/>
      <c r="T180" s="386"/>
      <c r="U180" s="386"/>
    </row>
    <row r="181" spans="1:21">
      <c r="A181" s="390"/>
      <c r="B181" s="390"/>
      <c r="C181" s="390"/>
      <c r="D181" s="388"/>
      <c r="E181" s="388"/>
      <c r="F181" s="398"/>
      <c r="G181" s="399"/>
      <c r="H181" s="386"/>
      <c r="I181" s="386"/>
      <c r="J181" s="388"/>
      <c r="K181" s="388"/>
      <c r="L181" s="386"/>
      <c r="M181" s="386"/>
      <c r="N181" s="386"/>
      <c r="O181" s="386"/>
      <c r="P181" s="386"/>
      <c r="Q181" s="386"/>
      <c r="R181" s="386"/>
      <c r="S181" s="386"/>
      <c r="T181" s="386"/>
      <c r="U181" s="386"/>
    </row>
    <row r="182" spans="1:21">
      <c r="A182" s="390" t="s">
        <v>614</v>
      </c>
      <c r="B182" s="390"/>
      <c r="C182" s="390"/>
      <c r="D182" s="386"/>
      <c r="E182" s="390"/>
      <c r="F182" s="398" t="s">
        <v>128</v>
      </c>
      <c r="G182" s="399">
        <v>12.75</v>
      </c>
      <c r="H182" s="386"/>
      <c r="I182" s="386"/>
      <c r="J182" s="388"/>
      <c r="K182" s="388"/>
      <c r="L182" s="386"/>
      <c r="M182" s="386"/>
      <c r="N182" s="386"/>
      <c r="O182" s="386"/>
      <c r="P182" s="386"/>
      <c r="Q182" s="386"/>
      <c r="R182" s="386"/>
      <c r="S182" s="386"/>
      <c r="T182" s="386"/>
      <c r="U182" s="386"/>
    </row>
    <row r="183" spans="1:21">
      <c r="A183" s="390" t="s">
        <v>615</v>
      </c>
      <c r="B183" s="390"/>
      <c r="C183" s="390"/>
      <c r="D183" s="386"/>
      <c r="E183" s="390"/>
      <c r="F183" s="398" t="s">
        <v>128</v>
      </c>
      <c r="G183" s="399">
        <v>26.25</v>
      </c>
      <c r="H183" s="386"/>
      <c r="I183" s="386"/>
      <c r="J183" s="388"/>
      <c r="K183" s="388"/>
      <c r="L183" s="386"/>
      <c r="M183" s="386"/>
      <c r="N183" s="386"/>
      <c r="O183" s="386"/>
      <c r="P183" s="386"/>
      <c r="Q183" s="386"/>
      <c r="R183" s="386"/>
      <c r="S183" s="386"/>
      <c r="T183" s="386"/>
      <c r="U183" s="386"/>
    </row>
    <row r="184" spans="1:21">
      <c r="A184" s="388"/>
      <c r="B184" s="386"/>
      <c r="C184" s="386"/>
      <c r="D184" s="386"/>
      <c r="E184" s="390"/>
      <c r="F184" s="390"/>
      <c r="G184" s="390"/>
      <c r="H184" s="386"/>
      <c r="I184" s="386"/>
      <c r="J184" s="388"/>
      <c r="K184" s="388"/>
      <c r="L184" s="386"/>
      <c r="M184" s="386"/>
      <c r="N184" s="386"/>
      <c r="O184" s="386"/>
      <c r="P184" s="386"/>
      <c r="Q184" s="386"/>
      <c r="R184" s="386"/>
      <c r="S184" s="386"/>
      <c r="T184" s="386"/>
      <c r="U184" s="386"/>
    </row>
    <row r="185" spans="1:21">
      <c r="A185" s="396" t="s">
        <v>6542</v>
      </c>
      <c r="B185" s="390"/>
      <c r="C185" s="390"/>
      <c r="D185" s="386"/>
      <c r="E185" s="390"/>
      <c r="F185" s="390"/>
      <c r="G185" s="397" t="s">
        <v>613</v>
      </c>
      <c r="H185" s="388"/>
      <c r="I185" s="388"/>
      <c r="J185" s="388"/>
      <c r="K185" s="388"/>
      <c r="L185" s="386"/>
      <c r="M185" s="386"/>
      <c r="N185" s="386"/>
      <c r="O185" s="386"/>
      <c r="P185" s="386"/>
      <c r="Q185" s="386"/>
      <c r="R185" s="386"/>
      <c r="S185" s="386"/>
      <c r="T185" s="386"/>
      <c r="U185" s="386"/>
    </row>
    <row r="186" spans="1:21">
      <c r="A186" s="390" t="s">
        <v>522</v>
      </c>
      <c r="B186" s="390"/>
      <c r="C186" s="390"/>
      <c r="D186" s="386"/>
      <c r="E186" s="390"/>
      <c r="F186" s="398" t="s">
        <v>128</v>
      </c>
      <c r="G186" s="399">
        <v>30</v>
      </c>
      <c r="H186" s="386"/>
      <c r="I186" s="386"/>
      <c r="J186" s="388"/>
      <c r="K186" s="388"/>
      <c r="L186" s="386"/>
      <c r="M186" s="386"/>
      <c r="N186" s="386"/>
      <c r="O186" s="386"/>
      <c r="P186" s="386"/>
      <c r="Q186" s="386"/>
      <c r="R186" s="386"/>
      <c r="S186" s="386"/>
      <c r="T186" s="386"/>
      <c r="U186" s="386"/>
    </row>
    <row r="187" spans="1:21">
      <c r="A187" s="388"/>
      <c r="B187" s="388"/>
      <c r="C187" s="388"/>
      <c r="D187" s="388"/>
      <c r="E187" s="388"/>
      <c r="F187" s="398"/>
      <c r="G187" s="399"/>
      <c r="H187" s="386"/>
      <c r="I187" s="386"/>
      <c r="J187" s="388"/>
      <c r="K187" s="388"/>
      <c r="L187" s="386"/>
      <c r="M187" s="386"/>
      <c r="N187" s="386"/>
      <c r="O187" s="386"/>
      <c r="P187" s="386"/>
      <c r="Q187" s="386"/>
      <c r="R187" s="386"/>
      <c r="S187" s="386"/>
      <c r="T187" s="386"/>
      <c r="U187" s="386"/>
    </row>
    <row r="188" spans="1:21">
      <c r="A188" s="396" t="s">
        <v>7190</v>
      </c>
      <c r="B188" s="390"/>
      <c r="C188" s="390"/>
      <c r="D188" s="386"/>
      <c r="E188" s="390"/>
      <c r="F188" s="390"/>
      <c r="G188" s="397" t="s">
        <v>613</v>
      </c>
      <c r="H188" s="386"/>
      <c r="I188" s="386"/>
      <c r="J188" s="388"/>
      <c r="K188" s="388"/>
      <c r="L188" s="386"/>
      <c r="M188" s="386"/>
      <c r="N188" s="386"/>
      <c r="O188" s="386"/>
      <c r="P188" s="386"/>
      <c r="Q188" s="386"/>
      <c r="R188" s="386"/>
      <c r="S188" s="386"/>
      <c r="T188" s="386"/>
      <c r="U188" s="386"/>
    </row>
    <row r="189" spans="1:21">
      <c r="A189" s="390" t="s">
        <v>7092</v>
      </c>
      <c r="B189" s="390"/>
      <c r="C189" s="390"/>
      <c r="D189" s="386"/>
      <c r="E189" s="390"/>
      <c r="F189" s="398" t="s">
        <v>128</v>
      </c>
      <c r="G189" s="399">
        <v>28.8</v>
      </c>
      <c r="H189" s="386"/>
      <c r="I189" s="386"/>
      <c r="J189" s="388"/>
      <c r="K189" s="388"/>
      <c r="L189" s="386"/>
      <c r="M189" s="386"/>
      <c r="N189" s="386"/>
      <c r="O189" s="386"/>
      <c r="P189" s="386"/>
      <c r="Q189" s="386"/>
      <c r="R189" s="386"/>
      <c r="S189" s="386"/>
      <c r="T189" s="386"/>
      <c r="U189" s="386"/>
    </row>
    <row r="190" spans="1:21">
      <c r="A190" s="390"/>
      <c r="B190" s="390"/>
      <c r="C190" s="390"/>
      <c r="D190" s="388"/>
      <c r="E190" s="388"/>
      <c r="F190" s="398"/>
      <c r="G190" s="399"/>
      <c r="H190" s="386"/>
      <c r="I190" s="386"/>
      <c r="J190" s="388"/>
      <c r="K190" s="388"/>
      <c r="L190" s="386"/>
      <c r="M190" s="386"/>
      <c r="N190" s="386"/>
      <c r="O190" s="386"/>
      <c r="P190" s="386"/>
      <c r="Q190" s="386"/>
      <c r="R190" s="386"/>
      <c r="S190" s="386"/>
      <c r="T190" s="386"/>
      <c r="U190" s="386"/>
    </row>
    <row r="191" spans="1:21">
      <c r="A191" s="390" t="s">
        <v>614</v>
      </c>
      <c r="B191" s="390"/>
      <c r="C191" s="390"/>
      <c r="D191" s="388"/>
      <c r="E191" s="388"/>
      <c r="F191" s="398" t="s">
        <v>128</v>
      </c>
      <c r="G191" s="399">
        <v>10</v>
      </c>
      <c r="H191" s="388"/>
      <c r="I191" s="388"/>
      <c r="J191" s="388"/>
      <c r="K191" s="388"/>
      <c r="L191" s="386"/>
      <c r="M191" s="386"/>
      <c r="N191" s="386"/>
      <c r="O191" s="386"/>
      <c r="P191" s="386"/>
      <c r="Q191" s="386"/>
      <c r="R191" s="386"/>
      <c r="S191" s="386"/>
      <c r="T191" s="386"/>
      <c r="U191" s="386"/>
    </row>
    <row r="192" spans="1:21">
      <c r="A192" s="390" t="s">
        <v>7088</v>
      </c>
      <c r="B192" s="390"/>
      <c r="C192" s="390"/>
      <c r="D192" s="386"/>
      <c r="E192" s="390"/>
      <c r="F192" s="398" t="s">
        <v>128</v>
      </c>
      <c r="G192" s="399">
        <v>20</v>
      </c>
      <c r="H192" s="386"/>
      <c r="I192" s="386"/>
      <c r="J192" s="388"/>
      <c r="K192" s="388"/>
      <c r="L192" s="386"/>
      <c r="M192" s="386"/>
      <c r="N192" s="386"/>
      <c r="O192" s="386"/>
      <c r="P192" s="386"/>
      <c r="Q192" s="386"/>
      <c r="R192" s="386"/>
      <c r="S192" s="386"/>
      <c r="T192" s="386"/>
      <c r="U192" s="386"/>
    </row>
    <row r="193" spans="1:21">
      <c r="A193" s="388" t="s">
        <v>7089</v>
      </c>
      <c r="B193" s="386"/>
      <c r="C193" s="386"/>
      <c r="D193" s="386"/>
      <c r="E193" s="390"/>
      <c r="F193" s="398" t="s">
        <v>128</v>
      </c>
      <c r="G193" s="399">
        <v>20</v>
      </c>
      <c r="H193" s="386"/>
      <c r="I193" s="386"/>
      <c r="J193" s="388"/>
      <c r="K193" s="388"/>
      <c r="L193" s="386"/>
      <c r="M193" s="386"/>
      <c r="N193" s="386"/>
      <c r="O193" s="386"/>
      <c r="P193" s="386"/>
      <c r="Q193" s="386"/>
      <c r="R193" s="386"/>
      <c r="S193" s="386"/>
      <c r="T193" s="386"/>
      <c r="U193" s="386"/>
    </row>
    <row r="194" spans="1:21">
      <c r="A194" s="388"/>
      <c r="B194" s="386"/>
      <c r="C194" s="386"/>
      <c r="D194" s="386"/>
      <c r="E194" s="390"/>
      <c r="F194" s="398"/>
      <c r="G194" s="399"/>
      <c r="H194" s="386"/>
      <c r="I194" s="386"/>
      <c r="J194" s="388"/>
      <c r="K194" s="388"/>
      <c r="L194" s="386"/>
      <c r="M194" s="386"/>
      <c r="N194" s="386"/>
      <c r="O194" s="386"/>
      <c r="P194" s="386"/>
      <c r="Q194" s="386"/>
      <c r="R194" s="386"/>
      <c r="S194" s="386"/>
      <c r="T194" s="386"/>
      <c r="U194" s="386"/>
    </row>
    <row r="195" spans="1:21">
      <c r="A195" s="396" t="s">
        <v>6543</v>
      </c>
      <c r="B195" s="390"/>
      <c r="C195" s="390"/>
      <c r="D195" s="386"/>
      <c r="E195" s="390"/>
      <c r="F195" s="390"/>
      <c r="G195" s="397" t="s">
        <v>613</v>
      </c>
      <c r="H195" s="386"/>
      <c r="I195" s="386"/>
      <c r="J195" s="388"/>
      <c r="K195" s="388"/>
      <c r="L195" s="386"/>
      <c r="M195" s="386"/>
      <c r="N195" s="386"/>
      <c r="O195" s="386"/>
      <c r="P195" s="386"/>
      <c r="Q195" s="386"/>
      <c r="R195" s="386"/>
      <c r="S195" s="386"/>
      <c r="T195" s="386"/>
      <c r="U195" s="386"/>
    </row>
    <row r="196" spans="1:21">
      <c r="A196" s="390" t="s">
        <v>7092</v>
      </c>
      <c r="B196" s="390"/>
      <c r="C196" s="390"/>
      <c r="D196" s="386"/>
      <c r="E196" s="390"/>
      <c r="F196" s="398" t="s">
        <v>128</v>
      </c>
      <c r="G196" s="399">
        <v>28.8</v>
      </c>
      <c r="H196" s="386"/>
      <c r="I196" s="386"/>
      <c r="J196" s="388"/>
      <c r="K196" s="388"/>
      <c r="L196" s="386"/>
      <c r="M196" s="386"/>
      <c r="N196" s="386"/>
      <c r="O196" s="386"/>
      <c r="P196" s="386"/>
      <c r="Q196" s="386"/>
      <c r="R196" s="386"/>
      <c r="S196" s="386"/>
      <c r="T196" s="386"/>
      <c r="U196" s="386"/>
    </row>
    <row r="197" spans="1:21">
      <c r="A197" s="390"/>
      <c r="B197" s="390"/>
      <c r="C197" s="390"/>
      <c r="D197" s="386"/>
      <c r="E197" s="390"/>
      <c r="F197" s="398"/>
      <c r="G197" s="399"/>
      <c r="H197" s="388"/>
      <c r="I197" s="388"/>
      <c r="J197" s="388"/>
      <c r="K197" s="388"/>
      <c r="L197" s="386"/>
      <c r="M197" s="386"/>
      <c r="N197" s="386"/>
      <c r="O197" s="386"/>
      <c r="P197" s="386"/>
      <c r="Q197" s="386"/>
      <c r="R197" s="386"/>
      <c r="S197" s="386"/>
      <c r="T197" s="386"/>
      <c r="U197" s="386"/>
    </row>
    <row r="198" spans="1:21">
      <c r="A198" s="390" t="s">
        <v>614</v>
      </c>
      <c r="B198" s="390"/>
      <c r="C198" s="390"/>
      <c r="D198" s="388"/>
      <c r="E198" s="388"/>
      <c r="F198" s="398" t="s">
        <v>128</v>
      </c>
      <c r="G198" s="399">
        <v>10</v>
      </c>
      <c r="H198" s="386"/>
      <c r="I198" s="386"/>
      <c r="J198" s="388"/>
      <c r="K198" s="388"/>
      <c r="L198" s="386"/>
      <c r="M198" s="386"/>
      <c r="N198" s="386"/>
      <c r="O198" s="386"/>
      <c r="P198" s="386"/>
      <c r="Q198" s="386"/>
      <c r="R198" s="386"/>
      <c r="S198" s="386"/>
      <c r="T198" s="386"/>
      <c r="U198" s="386"/>
    </row>
    <row r="199" spans="1:21">
      <c r="A199" s="390" t="s">
        <v>618</v>
      </c>
      <c r="B199" s="390"/>
      <c r="C199" s="390"/>
      <c r="D199" s="386"/>
      <c r="E199" s="390"/>
      <c r="F199" s="398" t="s">
        <v>128</v>
      </c>
      <c r="G199" s="399">
        <v>20</v>
      </c>
      <c r="H199" s="386"/>
      <c r="I199" s="386"/>
      <c r="J199" s="388"/>
      <c r="K199" s="388"/>
      <c r="L199" s="386"/>
      <c r="M199" s="386"/>
      <c r="N199" s="386"/>
      <c r="O199" s="386"/>
      <c r="P199" s="386"/>
      <c r="Q199" s="386"/>
      <c r="R199" s="386"/>
      <c r="S199" s="386"/>
      <c r="T199" s="386"/>
      <c r="U199" s="386"/>
    </row>
    <row r="200" spans="1:21">
      <c r="A200" s="390" t="s">
        <v>7089</v>
      </c>
      <c r="B200" s="390"/>
      <c r="C200" s="390"/>
      <c r="D200" s="386"/>
      <c r="E200" s="390"/>
      <c r="F200" s="398" t="s">
        <v>128</v>
      </c>
      <c r="G200" s="399">
        <v>20</v>
      </c>
      <c r="H200" s="388"/>
      <c r="I200" s="388"/>
      <c r="J200" s="388"/>
      <c r="K200" s="388"/>
      <c r="L200" s="386"/>
      <c r="M200" s="386"/>
      <c r="N200" s="386"/>
      <c r="O200" s="386"/>
      <c r="P200" s="386"/>
      <c r="Q200" s="386"/>
      <c r="R200" s="386"/>
      <c r="S200" s="386"/>
      <c r="T200" s="386"/>
      <c r="U200" s="386"/>
    </row>
    <row r="201" spans="1:21" ht="9" customHeight="1">
      <c r="A201" s="390"/>
      <c r="B201" s="390"/>
      <c r="C201" s="390"/>
      <c r="D201" s="386"/>
      <c r="E201" s="390"/>
      <c r="F201" s="398"/>
      <c r="G201" s="399"/>
      <c r="H201" s="388"/>
      <c r="I201" s="388"/>
      <c r="J201" s="388"/>
      <c r="K201" s="388"/>
      <c r="L201" s="386"/>
      <c r="M201" s="386"/>
      <c r="N201" s="386"/>
      <c r="O201" s="386"/>
      <c r="P201" s="386"/>
      <c r="Q201" s="386"/>
      <c r="R201" s="386"/>
      <c r="S201" s="386"/>
      <c r="T201" s="386"/>
      <c r="U201" s="386"/>
    </row>
    <row r="202" spans="1:21" ht="12.75" customHeight="1">
      <c r="A202" s="390"/>
      <c r="B202" s="390"/>
      <c r="C202" s="390"/>
      <c r="D202" s="386"/>
      <c r="E202" s="390"/>
      <c r="F202" s="398"/>
      <c r="G202" s="399"/>
      <c r="H202" s="388"/>
      <c r="I202" s="388"/>
      <c r="J202" s="388"/>
      <c r="K202" s="388"/>
      <c r="L202" s="386"/>
      <c r="M202" s="386"/>
      <c r="N202" s="386"/>
      <c r="O202" s="386"/>
      <c r="P202" s="386"/>
      <c r="Q202" s="386"/>
      <c r="R202" s="386"/>
      <c r="S202" s="386"/>
      <c r="T202" s="386"/>
      <c r="U202" s="386"/>
    </row>
    <row r="203" spans="1:21">
      <c r="A203" s="388" t="s">
        <v>7169</v>
      </c>
      <c r="B203" s="388"/>
      <c r="C203" s="388"/>
      <c r="D203" s="388"/>
      <c r="E203" s="388"/>
      <c r="F203" s="388"/>
      <c r="G203" s="388"/>
      <c r="H203" s="386"/>
      <c r="I203" s="386"/>
      <c r="J203" s="388"/>
      <c r="K203" s="388"/>
      <c r="L203" s="386"/>
      <c r="M203" s="386"/>
      <c r="N203" s="386"/>
      <c r="O203" s="386"/>
      <c r="P203" s="386"/>
      <c r="Q203" s="386"/>
      <c r="R203" s="386"/>
      <c r="S203" s="386"/>
      <c r="T203" s="386"/>
      <c r="U203" s="386"/>
    </row>
    <row r="204" spans="1:21">
      <c r="A204" s="388" t="s">
        <v>7170</v>
      </c>
      <c r="B204" s="388"/>
      <c r="C204" s="388"/>
      <c r="D204" s="388"/>
      <c r="E204" s="388"/>
      <c r="F204" s="388"/>
      <c r="G204" s="388"/>
      <c r="H204" s="386"/>
      <c r="I204" s="386"/>
      <c r="J204" s="388"/>
      <c r="K204" s="388"/>
      <c r="L204" s="386"/>
      <c r="M204" s="386"/>
      <c r="N204" s="386"/>
      <c r="O204" s="386"/>
      <c r="P204" s="386"/>
      <c r="Q204" s="386"/>
      <c r="R204" s="386"/>
      <c r="S204" s="386"/>
      <c r="T204" s="386"/>
      <c r="U204" s="386"/>
    </row>
    <row r="205" spans="1:21">
      <c r="A205" s="388" t="s">
        <v>7073</v>
      </c>
      <c r="B205" s="388"/>
      <c r="C205" s="388"/>
      <c r="D205" s="388"/>
      <c r="E205" s="388"/>
      <c r="F205" s="388"/>
      <c r="G205" s="388"/>
      <c r="H205" s="386"/>
      <c r="I205" s="386"/>
      <c r="J205" s="388"/>
      <c r="K205" s="388"/>
      <c r="L205" s="386"/>
      <c r="M205" s="386"/>
      <c r="N205" s="386"/>
      <c r="O205" s="386"/>
      <c r="P205" s="386"/>
      <c r="Q205" s="386"/>
      <c r="R205" s="386"/>
      <c r="S205" s="386"/>
      <c r="T205" s="386"/>
      <c r="U205" s="386"/>
    </row>
    <row r="206" spans="1:21">
      <c r="A206" s="390" t="s">
        <v>7090</v>
      </c>
      <c r="B206" s="390"/>
      <c r="C206" s="390"/>
      <c r="D206" s="390"/>
      <c r="E206" s="390"/>
      <c r="F206" s="390"/>
      <c r="G206" s="398"/>
      <c r="H206" s="386"/>
      <c r="I206" s="386"/>
      <c r="J206" s="388"/>
      <c r="K206" s="388"/>
      <c r="L206" s="386"/>
      <c r="M206" s="386"/>
      <c r="N206" s="386"/>
      <c r="O206" s="386"/>
      <c r="P206" s="386"/>
      <c r="Q206" s="386"/>
      <c r="R206" s="386"/>
      <c r="S206" s="386"/>
      <c r="T206" s="386"/>
      <c r="U206" s="386"/>
    </row>
    <row r="207" spans="1:21" ht="4.5" customHeight="1">
      <c r="A207" s="388"/>
      <c r="B207" s="386"/>
      <c r="C207" s="386"/>
      <c r="D207" s="386"/>
      <c r="E207" s="386"/>
      <c r="F207" s="386"/>
      <c r="G207" s="386"/>
      <c r="H207" s="386"/>
      <c r="I207" s="386"/>
      <c r="J207" s="388"/>
      <c r="K207" s="388"/>
      <c r="L207" s="386"/>
      <c r="M207" s="386"/>
      <c r="N207" s="386"/>
      <c r="O207" s="386"/>
      <c r="P207" s="386"/>
      <c r="Q207" s="386"/>
      <c r="R207" s="386"/>
      <c r="S207" s="386"/>
      <c r="T207" s="386"/>
      <c r="U207" s="386"/>
    </row>
    <row r="208" spans="1:21">
      <c r="A208" s="386"/>
      <c r="B208" s="400" t="s">
        <v>6541</v>
      </c>
      <c r="C208" s="386"/>
      <c r="D208" s="386"/>
      <c r="E208" s="386"/>
      <c r="F208" s="386"/>
      <c r="G208" s="386"/>
      <c r="H208" s="386"/>
      <c r="I208" s="386"/>
      <c r="J208" s="388"/>
      <c r="K208" s="388"/>
      <c r="L208" s="386"/>
      <c r="M208" s="386"/>
      <c r="N208" s="386"/>
      <c r="O208" s="386"/>
      <c r="P208" s="386"/>
      <c r="Q208" s="386"/>
      <c r="R208" s="386"/>
      <c r="S208" s="386"/>
      <c r="T208" s="386"/>
      <c r="U208" s="386"/>
    </row>
    <row r="209" spans="1:21">
      <c r="A209" s="386"/>
      <c r="B209" s="386"/>
      <c r="C209" s="386"/>
      <c r="D209" s="386"/>
      <c r="E209" s="386"/>
      <c r="F209" s="386"/>
      <c r="G209" s="386"/>
      <c r="H209" s="388"/>
      <c r="I209" s="388"/>
      <c r="J209" s="388"/>
      <c r="K209" s="388"/>
      <c r="L209" s="386"/>
      <c r="M209" s="386"/>
      <c r="N209" s="386"/>
      <c r="O209" s="386"/>
      <c r="P209" s="386"/>
      <c r="Q209" s="386"/>
      <c r="R209" s="386"/>
      <c r="S209" s="386"/>
      <c r="T209" s="386"/>
      <c r="U209" s="386"/>
    </row>
    <row r="210" spans="1:21">
      <c r="A210" s="386"/>
      <c r="B210" s="386"/>
      <c r="C210" s="386"/>
      <c r="D210" s="386"/>
      <c r="E210" s="386"/>
      <c r="F210" s="386"/>
      <c r="G210" s="386"/>
      <c r="H210" s="386"/>
      <c r="I210" s="386"/>
      <c r="J210" s="388"/>
      <c r="K210" s="388"/>
      <c r="L210" s="386"/>
      <c r="M210" s="386"/>
      <c r="N210" s="386"/>
      <c r="O210" s="386"/>
      <c r="P210" s="386"/>
      <c r="Q210" s="386"/>
      <c r="R210" s="386"/>
      <c r="S210" s="386"/>
      <c r="T210" s="386"/>
      <c r="U210" s="386"/>
    </row>
    <row r="211" spans="1:21">
      <c r="A211" s="386"/>
      <c r="B211" s="386"/>
      <c r="C211" s="386"/>
      <c r="D211" s="386"/>
      <c r="E211" s="386"/>
      <c r="F211" s="386"/>
      <c r="G211" s="386"/>
      <c r="H211" s="386"/>
      <c r="I211" s="386"/>
      <c r="J211" s="388"/>
      <c r="K211" s="388"/>
      <c r="L211" s="386"/>
      <c r="M211" s="386"/>
      <c r="N211" s="386"/>
      <c r="O211" s="386"/>
      <c r="P211" s="386"/>
      <c r="Q211" s="386"/>
      <c r="R211" s="386"/>
      <c r="S211" s="386"/>
      <c r="T211" s="386"/>
      <c r="U211" s="386"/>
    </row>
    <row r="212" spans="1:21">
      <c r="A212" s="388"/>
      <c r="B212" s="386"/>
      <c r="C212" s="386"/>
      <c r="D212" s="386"/>
      <c r="E212" s="390"/>
      <c r="F212" s="390"/>
      <c r="G212" s="390"/>
      <c r="H212" s="386"/>
      <c r="I212" s="386"/>
      <c r="J212" s="388"/>
      <c r="K212" s="388"/>
      <c r="L212" s="386"/>
      <c r="M212" s="386"/>
      <c r="N212" s="386"/>
      <c r="O212" s="386"/>
      <c r="P212" s="386"/>
      <c r="Q212" s="386"/>
      <c r="R212" s="386"/>
      <c r="S212" s="386"/>
      <c r="T212" s="386"/>
      <c r="U212" s="386"/>
    </row>
    <row r="213" spans="1:21">
      <c r="A213" s="388"/>
      <c r="B213" s="386"/>
      <c r="C213" s="386"/>
      <c r="D213" s="386"/>
      <c r="E213" s="390"/>
      <c r="F213" s="390"/>
      <c r="G213" s="390"/>
      <c r="H213" s="386"/>
      <c r="I213" s="386"/>
      <c r="J213" s="388"/>
      <c r="K213" s="388"/>
      <c r="L213" s="386"/>
      <c r="M213" s="386"/>
      <c r="N213" s="386"/>
      <c r="O213" s="386"/>
      <c r="P213" s="386"/>
      <c r="Q213" s="386"/>
      <c r="R213" s="386"/>
      <c r="S213" s="386"/>
      <c r="T213" s="386"/>
      <c r="U213" s="386"/>
    </row>
    <row r="214" spans="1:21">
      <c r="A214" s="388"/>
      <c r="B214" s="386"/>
      <c r="C214" s="386"/>
      <c r="D214" s="386"/>
      <c r="E214" s="386"/>
      <c r="F214" s="386"/>
      <c r="G214" s="386"/>
      <c r="H214" s="386"/>
      <c r="I214" s="388"/>
      <c r="J214" s="388"/>
      <c r="K214" s="388"/>
      <c r="L214" s="386"/>
      <c r="M214" s="386"/>
      <c r="N214" s="386"/>
      <c r="O214" s="386"/>
      <c r="P214" s="386"/>
      <c r="Q214" s="386"/>
      <c r="R214" s="386"/>
      <c r="S214" s="386"/>
      <c r="T214" s="386"/>
      <c r="U214" s="386"/>
    </row>
    <row r="215" spans="1:21">
      <c r="A215" s="388"/>
      <c r="B215" s="386"/>
      <c r="C215" s="386"/>
      <c r="D215" s="386"/>
      <c r="E215" s="386"/>
      <c r="F215" s="386"/>
      <c r="G215" s="386"/>
      <c r="H215" s="386"/>
      <c r="I215" s="388"/>
      <c r="J215" s="388"/>
      <c r="K215" s="388"/>
      <c r="L215" s="386"/>
      <c r="M215" s="386"/>
      <c r="N215" s="386"/>
      <c r="O215" s="386"/>
      <c r="P215" s="386"/>
      <c r="Q215" s="386"/>
      <c r="R215" s="386"/>
      <c r="S215" s="386"/>
      <c r="T215" s="386"/>
      <c r="U215" s="386"/>
    </row>
    <row r="216" spans="1:21">
      <c r="A216" s="388"/>
      <c r="B216" s="386"/>
      <c r="C216" s="386"/>
      <c r="D216" s="386"/>
      <c r="E216" s="386"/>
      <c r="F216" s="386"/>
      <c r="G216" s="386"/>
      <c r="H216" s="386"/>
      <c r="I216" s="388"/>
      <c r="J216" s="388"/>
      <c r="K216" s="388"/>
      <c r="L216" s="386"/>
      <c r="M216" s="386"/>
      <c r="N216" s="386"/>
      <c r="O216" s="386"/>
      <c r="P216" s="386"/>
      <c r="Q216" s="386"/>
      <c r="R216" s="386"/>
      <c r="S216" s="386"/>
      <c r="T216" s="386"/>
      <c r="U216" s="386"/>
    </row>
    <row r="217" spans="1:21">
      <c r="A217" s="388"/>
      <c r="B217" s="386"/>
      <c r="C217" s="386"/>
      <c r="D217" s="386"/>
      <c r="E217" s="386"/>
      <c r="F217" s="386"/>
      <c r="G217" s="386"/>
      <c r="H217" s="386"/>
      <c r="I217" s="399"/>
      <c r="J217" s="388"/>
      <c r="K217" s="388"/>
      <c r="L217" s="386"/>
      <c r="M217" s="386"/>
      <c r="N217" s="386"/>
      <c r="O217" s="386"/>
      <c r="P217" s="386"/>
      <c r="Q217" s="386"/>
      <c r="R217" s="386"/>
      <c r="S217" s="386"/>
      <c r="T217" s="386"/>
      <c r="U217" s="386"/>
    </row>
    <row r="218" spans="1:21">
      <c r="A218" s="388"/>
      <c r="B218" s="386"/>
      <c r="C218" s="386"/>
      <c r="D218" s="386"/>
      <c r="E218" s="386"/>
      <c r="F218" s="386"/>
      <c r="G218" s="386"/>
      <c r="H218" s="386"/>
      <c r="I218" s="386"/>
      <c r="J218" s="386"/>
      <c r="K218" s="386"/>
      <c r="L218" s="386"/>
      <c r="M218" s="386"/>
      <c r="N218" s="386"/>
      <c r="O218" s="386"/>
      <c r="P218" s="386"/>
      <c r="Q218" s="386"/>
      <c r="R218" s="386"/>
      <c r="S218" s="386"/>
      <c r="T218" s="386"/>
      <c r="U218" s="386"/>
    </row>
    <row r="219" spans="1:21">
      <c r="A219" s="388"/>
      <c r="B219" s="386"/>
      <c r="C219" s="386"/>
      <c r="D219" s="386"/>
      <c r="E219" s="386"/>
      <c r="F219" s="386"/>
      <c r="G219" s="386"/>
      <c r="H219" s="386"/>
      <c r="I219" s="386"/>
      <c r="J219" s="386"/>
      <c r="K219" s="386"/>
      <c r="L219" s="386"/>
      <c r="M219" s="386"/>
      <c r="N219" s="386"/>
      <c r="O219" s="386"/>
      <c r="P219" s="386"/>
      <c r="Q219" s="386"/>
      <c r="R219" s="386"/>
      <c r="S219" s="386"/>
      <c r="T219" s="386"/>
      <c r="U219" s="386"/>
    </row>
    <row r="220" spans="1:21">
      <c r="A220" s="388"/>
      <c r="B220" s="386"/>
      <c r="C220" s="386"/>
      <c r="D220" s="386"/>
      <c r="E220" s="386"/>
      <c r="F220" s="386"/>
      <c r="G220" s="386"/>
      <c r="H220" s="386"/>
      <c r="I220" s="386"/>
      <c r="J220" s="386"/>
      <c r="K220" s="386"/>
      <c r="L220" s="386"/>
      <c r="M220" s="386"/>
      <c r="N220" s="386"/>
      <c r="O220" s="386"/>
      <c r="P220" s="386"/>
      <c r="Q220" s="386"/>
      <c r="R220" s="386"/>
      <c r="S220" s="386"/>
      <c r="T220" s="386"/>
      <c r="U220" s="386"/>
    </row>
    <row r="221" spans="1:21">
      <c r="A221" s="388"/>
      <c r="B221" s="388"/>
      <c r="C221" s="388"/>
      <c r="D221" s="388"/>
      <c r="E221" s="388"/>
      <c r="F221" s="388"/>
      <c r="G221" s="388"/>
      <c r="H221" s="388"/>
      <c r="I221" s="388"/>
      <c r="J221" s="388"/>
      <c r="K221" s="388"/>
      <c r="L221" s="386"/>
      <c r="M221" s="386"/>
      <c r="N221" s="386"/>
      <c r="O221" s="386"/>
      <c r="P221" s="386"/>
      <c r="Q221" s="386"/>
      <c r="R221" s="386"/>
      <c r="S221" s="386"/>
      <c r="T221" s="386"/>
      <c r="U221" s="386"/>
    </row>
    <row r="222" spans="1:21">
      <c r="A222" s="388"/>
      <c r="B222" s="400" t="s">
        <v>6540</v>
      </c>
      <c r="C222" s="386"/>
      <c r="D222" s="388"/>
      <c r="E222" s="388"/>
      <c r="F222" s="388"/>
      <c r="G222" s="386"/>
      <c r="H222" s="388"/>
      <c r="I222" s="388"/>
      <c r="J222" s="388"/>
      <c r="K222" s="388"/>
      <c r="L222" s="386"/>
      <c r="M222" s="386"/>
      <c r="N222" s="386"/>
      <c r="O222" s="386"/>
      <c r="P222" s="386"/>
      <c r="Q222" s="386"/>
      <c r="R222" s="386"/>
      <c r="S222" s="386"/>
      <c r="T222" s="386"/>
      <c r="U222" s="386"/>
    </row>
    <row r="223" spans="1:21">
      <c r="A223" s="388"/>
      <c r="B223" s="388"/>
      <c r="C223" s="388"/>
      <c r="D223" s="388"/>
      <c r="E223" s="388"/>
      <c r="F223" s="388"/>
      <c r="G223" s="388"/>
      <c r="H223" s="388"/>
      <c r="I223" s="388"/>
      <c r="J223" s="388"/>
      <c r="K223" s="388"/>
      <c r="L223" s="386"/>
      <c r="M223" s="386"/>
      <c r="N223" s="386"/>
      <c r="O223" s="386"/>
      <c r="P223" s="386"/>
      <c r="Q223" s="386"/>
      <c r="R223" s="386"/>
      <c r="S223" s="386"/>
      <c r="T223" s="386"/>
      <c r="U223" s="386"/>
    </row>
    <row r="224" spans="1:21">
      <c r="A224" s="388"/>
      <c r="B224" s="388"/>
      <c r="C224" s="388"/>
      <c r="D224" s="388"/>
      <c r="E224" s="388"/>
      <c r="F224" s="388"/>
      <c r="G224" s="388"/>
      <c r="H224" s="388"/>
      <c r="I224" s="388"/>
      <c r="J224" s="388"/>
      <c r="K224" s="388"/>
      <c r="L224" s="386"/>
      <c r="M224" s="386"/>
      <c r="N224" s="386"/>
      <c r="O224" s="386"/>
      <c r="P224" s="386"/>
      <c r="Q224" s="386"/>
      <c r="R224" s="386"/>
      <c r="S224" s="386"/>
      <c r="T224" s="386"/>
      <c r="U224" s="386"/>
    </row>
    <row r="225" spans="1:21">
      <c r="A225" s="388"/>
      <c r="B225" s="388"/>
      <c r="C225" s="388"/>
      <c r="D225" s="388"/>
      <c r="E225" s="388"/>
      <c r="F225" s="388"/>
      <c r="G225" s="388"/>
      <c r="H225" s="388"/>
      <c r="I225" s="388"/>
      <c r="J225" s="388"/>
      <c r="K225" s="388"/>
      <c r="L225" s="386"/>
      <c r="M225" s="386"/>
      <c r="N225" s="386"/>
      <c r="O225" s="386"/>
      <c r="P225" s="386"/>
      <c r="Q225" s="386"/>
      <c r="R225" s="386"/>
      <c r="S225" s="386"/>
      <c r="T225" s="386"/>
      <c r="U225" s="386"/>
    </row>
    <row r="226" spans="1:21">
      <c r="A226" s="388"/>
      <c r="B226" s="388"/>
      <c r="C226" s="388"/>
      <c r="D226" s="388"/>
      <c r="E226" s="388"/>
      <c r="F226" s="388"/>
      <c r="G226" s="388"/>
      <c r="H226" s="388"/>
      <c r="I226" s="388"/>
      <c r="J226" s="388"/>
      <c r="K226" s="388"/>
      <c r="L226" s="386"/>
      <c r="M226" s="386"/>
      <c r="N226" s="386"/>
      <c r="O226" s="386"/>
      <c r="P226" s="386"/>
      <c r="Q226" s="386"/>
      <c r="R226" s="386"/>
      <c r="S226" s="386"/>
      <c r="T226" s="386"/>
      <c r="U226" s="386"/>
    </row>
    <row r="227" spans="1:21">
      <c r="A227" s="388"/>
      <c r="B227" s="388"/>
      <c r="C227" s="388"/>
      <c r="D227" s="388"/>
      <c r="E227" s="388"/>
      <c r="F227" s="388"/>
      <c r="G227" s="388"/>
      <c r="H227" s="388"/>
      <c r="I227" s="388"/>
      <c r="J227" s="388"/>
      <c r="K227" s="388"/>
      <c r="L227" s="386"/>
      <c r="M227" s="386"/>
      <c r="N227" s="386"/>
      <c r="O227" s="386"/>
      <c r="P227" s="386"/>
      <c r="Q227" s="386"/>
      <c r="R227" s="386"/>
      <c r="S227" s="386"/>
      <c r="T227" s="386"/>
      <c r="U227" s="386"/>
    </row>
    <row r="228" spans="1:21">
      <c r="A228" s="388"/>
      <c r="B228" s="388"/>
      <c r="C228" s="388"/>
      <c r="D228" s="388"/>
      <c r="E228" s="388"/>
      <c r="F228" s="388"/>
      <c r="G228" s="388"/>
      <c r="H228" s="388"/>
      <c r="I228" s="388"/>
      <c r="J228" s="388"/>
      <c r="K228" s="388"/>
      <c r="L228" s="386"/>
      <c r="M228" s="386"/>
      <c r="N228" s="386"/>
      <c r="O228" s="386"/>
      <c r="P228" s="386"/>
      <c r="Q228" s="386"/>
      <c r="R228" s="386"/>
      <c r="S228" s="386"/>
      <c r="T228" s="386"/>
      <c r="U228" s="386"/>
    </row>
    <row r="229" spans="1:21">
      <c r="A229" s="388"/>
      <c r="B229" s="388"/>
      <c r="C229" s="388"/>
      <c r="D229" s="388"/>
      <c r="E229" s="388"/>
      <c r="F229" s="388"/>
      <c r="G229" s="388"/>
      <c r="H229" s="388"/>
      <c r="I229" s="388"/>
      <c r="J229" s="388"/>
      <c r="K229" s="388"/>
      <c r="L229" s="386"/>
      <c r="M229" s="386"/>
      <c r="N229" s="386"/>
      <c r="O229" s="386"/>
      <c r="P229" s="386"/>
      <c r="Q229" s="386"/>
      <c r="R229" s="386"/>
      <c r="S229" s="386"/>
      <c r="T229" s="386"/>
      <c r="U229" s="386"/>
    </row>
    <row r="230" spans="1:21">
      <c r="A230" s="388"/>
      <c r="B230" s="388"/>
      <c r="C230" s="388"/>
      <c r="D230" s="388"/>
      <c r="E230" s="388"/>
      <c r="F230" s="388"/>
      <c r="G230" s="388"/>
      <c r="H230" s="388"/>
      <c r="I230" s="388"/>
      <c r="J230" s="388"/>
      <c r="K230" s="388"/>
      <c r="L230" s="386"/>
      <c r="M230" s="386"/>
      <c r="N230" s="386"/>
      <c r="O230" s="386"/>
      <c r="P230" s="386"/>
      <c r="Q230" s="386"/>
      <c r="R230" s="386"/>
      <c r="S230" s="386"/>
      <c r="T230" s="386"/>
      <c r="U230" s="386"/>
    </row>
    <row r="231" spans="1:21">
      <c r="A231" s="388"/>
      <c r="B231" s="388"/>
      <c r="C231" s="388"/>
      <c r="D231" s="388"/>
      <c r="E231" s="388"/>
      <c r="F231" s="388"/>
      <c r="G231" s="388"/>
      <c r="H231" s="388"/>
      <c r="I231" s="388"/>
      <c r="J231" s="388"/>
      <c r="K231" s="388"/>
      <c r="L231" s="386"/>
      <c r="M231" s="386"/>
      <c r="N231" s="386"/>
      <c r="O231" s="386"/>
      <c r="P231" s="386"/>
      <c r="Q231" s="386"/>
      <c r="R231" s="386"/>
      <c r="S231" s="386"/>
      <c r="T231" s="386"/>
      <c r="U231" s="386"/>
    </row>
    <row r="232" spans="1:21">
      <c r="A232" s="386"/>
      <c r="B232" s="386"/>
      <c r="C232" s="386"/>
      <c r="D232" s="386"/>
      <c r="E232" s="386"/>
      <c r="F232" s="386"/>
      <c r="G232" s="386"/>
      <c r="H232" s="388"/>
      <c r="I232" s="388"/>
      <c r="J232" s="388"/>
      <c r="K232" s="388"/>
      <c r="L232" s="386"/>
      <c r="M232" s="386"/>
      <c r="N232" s="386"/>
      <c r="O232" s="386"/>
      <c r="P232" s="386"/>
      <c r="Q232" s="386"/>
      <c r="R232" s="386"/>
      <c r="S232" s="386"/>
      <c r="T232" s="386"/>
      <c r="U232" s="386"/>
    </row>
    <row r="233" spans="1:21">
      <c r="A233" s="388" t="s">
        <v>7171</v>
      </c>
      <c r="B233" s="388"/>
      <c r="C233" s="388"/>
      <c r="D233" s="388"/>
      <c r="E233" s="388"/>
      <c r="F233" s="388"/>
      <c r="G233" s="388"/>
      <c r="H233" s="388"/>
      <c r="I233" s="388"/>
      <c r="J233" s="388"/>
      <c r="K233" s="388"/>
      <c r="L233" s="386"/>
      <c r="M233" s="386"/>
      <c r="N233" s="386"/>
      <c r="O233" s="386"/>
      <c r="P233" s="386"/>
      <c r="Q233" s="386"/>
      <c r="R233" s="386"/>
      <c r="S233" s="386"/>
      <c r="T233" s="386"/>
      <c r="U233" s="386"/>
    </row>
    <row r="234" spans="1:21">
      <c r="A234" s="388" t="s">
        <v>6568</v>
      </c>
      <c r="B234" s="388"/>
      <c r="C234" s="388"/>
      <c r="D234" s="388"/>
      <c r="E234" s="388"/>
      <c r="F234" s="388"/>
      <c r="G234" s="388"/>
      <c r="H234" s="388"/>
      <c r="I234" s="388"/>
      <c r="J234" s="388"/>
      <c r="K234" s="388"/>
      <c r="L234" s="386"/>
      <c r="M234" s="386"/>
      <c r="N234" s="386"/>
      <c r="O234" s="386"/>
      <c r="P234" s="386"/>
      <c r="Q234" s="386"/>
      <c r="R234" s="386"/>
      <c r="S234" s="386"/>
      <c r="T234" s="386"/>
      <c r="U234" s="386"/>
    </row>
    <row r="235" spans="1:21">
      <c r="A235" s="388"/>
      <c r="B235" s="388"/>
      <c r="C235" s="388"/>
      <c r="D235" s="388"/>
      <c r="E235" s="388"/>
      <c r="F235" s="388"/>
      <c r="G235" s="388"/>
      <c r="H235" s="388"/>
      <c r="I235" s="388"/>
      <c r="J235" s="388"/>
      <c r="K235" s="388"/>
      <c r="L235" s="386"/>
      <c r="M235" s="386"/>
      <c r="N235" s="386"/>
      <c r="O235" s="386"/>
      <c r="P235" s="386"/>
      <c r="Q235" s="386"/>
      <c r="R235" s="386"/>
      <c r="S235" s="386"/>
      <c r="T235" s="386"/>
      <c r="U235" s="386"/>
    </row>
    <row r="236" spans="1:21">
      <c r="A236" s="388"/>
      <c r="B236" s="388"/>
      <c r="C236" s="388"/>
      <c r="D236" s="388"/>
      <c r="E236" s="388"/>
      <c r="F236" s="388"/>
      <c r="G236" s="388"/>
      <c r="H236" s="388"/>
      <c r="I236" s="388"/>
      <c r="J236" s="388"/>
      <c r="K236" s="388"/>
      <c r="L236" s="386"/>
      <c r="M236" s="386"/>
      <c r="N236" s="386"/>
      <c r="O236" s="386"/>
      <c r="P236" s="386"/>
      <c r="Q236" s="386"/>
      <c r="R236" s="386"/>
      <c r="S236" s="386"/>
      <c r="T236" s="386"/>
      <c r="U236" s="386"/>
    </row>
    <row r="237" spans="1:21">
      <c r="A237" s="388"/>
      <c r="B237" s="388"/>
      <c r="C237" s="388"/>
      <c r="D237" s="388"/>
      <c r="E237" s="388"/>
      <c r="F237" s="388"/>
      <c r="G237" s="388"/>
      <c r="H237" s="388"/>
      <c r="I237" s="388"/>
      <c r="J237" s="388"/>
      <c r="K237" s="388"/>
      <c r="L237" s="386"/>
      <c r="M237" s="386"/>
      <c r="N237" s="386"/>
      <c r="O237" s="386"/>
      <c r="P237" s="386"/>
      <c r="Q237" s="386"/>
      <c r="R237" s="386"/>
      <c r="S237" s="386"/>
      <c r="T237" s="386"/>
      <c r="U237" s="386"/>
    </row>
    <row r="238" spans="1:21">
      <c r="A238" s="388"/>
      <c r="B238" s="388"/>
      <c r="C238" s="388"/>
      <c r="D238" s="388"/>
      <c r="E238" s="388"/>
      <c r="F238" s="388"/>
      <c r="G238" s="388"/>
      <c r="H238" s="388"/>
      <c r="I238" s="388"/>
      <c r="J238" s="388"/>
      <c r="K238" s="388"/>
      <c r="L238" s="386"/>
      <c r="M238" s="386"/>
      <c r="N238" s="386"/>
      <c r="O238" s="386"/>
      <c r="P238" s="386"/>
      <c r="Q238" s="386"/>
      <c r="R238" s="386"/>
      <c r="S238" s="386"/>
      <c r="T238" s="386"/>
      <c r="U238" s="386"/>
    </row>
    <row r="239" spans="1:21">
      <c r="A239" s="388"/>
      <c r="B239" s="388"/>
      <c r="C239" s="388"/>
      <c r="D239" s="388"/>
      <c r="E239" s="388"/>
      <c r="F239" s="388"/>
      <c r="G239" s="388"/>
      <c r="H239" s="388"/>
      <c r="I239" s="388"/>
      <c r="J239" s="388"/>
      <c r="K239" s="388"/>
      <c r="L239" s="386"/>
      <c r="M239" s="386"/>
      <c r="N239" s="386"/>
      <c r="O239" s="386"/>
      <c r="P239" s="386"/>
      <c r="Q239" s="386"/>
      <c r="R239" s="386"/>
      <c r="S239" s="386"/>
      <c r="T239" s="386"/>
      <c r="U239" s="386"/>
    </row>
    <row r="240" spans="1:21">
      <c r="A240" s="388"/>
      <c r="B240" s="388"/>
      <c r="C240" s="388"/>
      <c r="D240" s="388"/>
      <c r="E240" s="388"/>
      <c r="F240" s="388"/>
      <c r="G240" s="388"/>
      <c r="H240" s="388"/>
      <c r="I240" s="388"/>
      <c r="J240" s="388"/>
      <c r="K240" s="388"/>
      <c r="L240" s="386"/>
      <c r="M240" s="386"/>
      <c r="N240" s="386"/>
      <c r="O240" s="386"/>
      <c r="P240" s="386"/>
      <c r="Q240" s="386"/>
      <c r="R240" s="386"/>
      <c r="S240" s="386"/>
      <c r="T240" s="386"/>
      <c r="U240" s="386"/>
    </row>
    <row r="241" spans="1:21" ht="12.75" customHeight="1">
      <c r="A241" s="581" t="s">
        <v>609</v>
      </c>
      <c r="B241" s="582"/>
      <c r="C241" s="582"/>
      <c r="D241" s="582"/>
      <c r="E241" s="582"/>
      <c r="F241" s="582"/>
      <c r="G241" s="582"/>
      <c r="H241" s="388"/>
      <c r="I241" s="388"/>
      <c r="J241" s="388"/>
      <c r="K241" s="388"/>
      <c r="L241" s="386"/>
      <c r="M241" s="386"/>
      <c r="N241" s="386"/>
      <c r="O241" s="386"/>
      <c r="P241" s="386"/>
      <c r="Q241" s="386"/>
      <c r="R241" s="386"/>
      <c r="S241" s="386"/>
      <c r="T241" s="386"/>
      <c r="U241" s="386"/>
    </row>
    <row r="242" spans="1:21">
      <c r="A242" s="388"/>
      <c r="B242" s="388"/>
      <c r="C242" s="388"/>
      <c r="D242" s="388"/>
      <c r="E242" s="388"/>
      <c r="F242" s="388"/>
      <c r="G242" s="388"/>
      <c r="H242" s="388"/>
      <c r="I242" s="388"/>
      <c r="J242" s="388"/>
      <c r="K242" s="388"/>
      <c r="L242" s="386"/>
      <c r="M242" s="386"/>
      <c r="N242" s="386"/>
      <c r="O242" s="386"/>
      <c r="P242" s="386"/>
      <c r="Q242" s="386"/>
      <c r="R242" s="386"/>
      <c r="S242" s="386"/>
      <c r="T242" s="386"/>
      <c r="U242" s="386"/>
    </row>
    <row r="243" spans="1:21" ht="12.75" customHeight="1">
      <c r="A243" s="587" t="s">
        <v>6559</v>
      </c>
      <c r="B243" s="587"/>
      <c r="C243" s="587"/>
      <c r="D243" s="587"/>
      <c r="E243" s="587"/>
      <c r="F243" s="587"/>
      <c r="G243" s="587"/>
      <c r="H243" s="405"/>
      <c r="I243" s="405"/>
      <c r="J243" s="405"/>
      <c r="K243" s="388"/>
      <c r="L243" s="386"/>
      <c r="M243" s="386"/>
      <c r="N243" s="386"/>
      <c r="O243" s="386"/>
      <c r="P243" s="386"/>
      <c r="Q243" s="386"/>
      <c r="R243" s="386"/>
      <c r="S243" s="386"/>
      <c r="T243" s="386"/>
      <c r="U243" s="386"/>
    </row>
    <row r="244" spans="1:21">
      <c r="A244" s="388" t="s">
        <v>6560</v>
      </c>
      <c r="B244" s="388"/>
      <c r="C244" s="388"/>
      <c r="D244" s="388"/>
      <c r="E244" s="388"/>
      <c r="F244" s="388"/>
      <c r="G244" s="388"/>
      <c r="H244" s="388"/>
      <c r="I244" s="388"/>
      <c r="J244" s="388"/>
      <c r="K244" s="388"/>
      <c r="L244" s="386"/>
      <c r="M244" s="386"/>
      <c r="N244" s="386"/>
      <c r="O244" s="386"/>
      <c r="P244" s="386"/>
      <c r="Q244" s="386"/>
      <c r="R244" s="386"/>
      <c r="S244" s="386"/>
      <c r="T244" s="386"/>
      <c r="U244" s="386"/>
    </row>
    <row r="245" spans="1:21">
      <c r="A245" s="388" t="s">
        <v>6561</v>
      </c>
      <c r="B245" s="388"/>
      <c r="C245" s="388"/>
      <c r="D245" s="388"/>
      <c r="E245" s="388"/>
      <c r="F245" s="388"/>
      <c r="G245" s="388"/>
      <c r="H245" s="388"/>
      <c r="I245" s="388"/>
      <c r="J245" s="388"/>
      <c r="K245" s="388"/>
      <c r="L245" s="386"/>
      <c r="M245" s="386"/>
      <c r="N245" s="386"/>
      <c r="O245" s="386"/>
      <c r="P245" s="386"/>
      <c r="Q245" s="386"/>
      <c r="R245" s="386"/>
      <c r="S245" s="386"/>
      <c r="T245" s="386"/>
      <c r="U245" s="386"/>
    </row>
    <row r="246" spans="1:21">
      <c r="A246" s="388"/>
      <c r="B246" s="388"/>
      <c r="C246" s="388"/>
      <c r="D246" s="388"/>
      <c r="E246" s="388"/>
      <c r="F246" s="388"/>
      <c r="G246" s="388"/>
      <c r="H246" s="388"/>
      <c r="I246" s="388"/>
      <c r="J246" s="388"/>
      <c r="K246" s="388"/>
      <c r="L246" s="386"/>
      <c r="M246" s="386"/>
      <c r="N246" s="386"/>
      <c r="O246" s="386"/>
      <c r="P246" s="386"/>
      <c r="Q246" s="386"/>
      <c r="R246" s="386"/>
      <c r="S246" s="386"/>
      <c r="T246" s="386"/>
      <c r="U246" s="386"/>
    </row>
    <row r="247" spans="1:21">
      <c r="A247" s="386"/>
      <c r="B247" s="386"/>
      <c r="C247" s="386"/>
      <c r="D247" s="386"/>
      <c r="E247" s="386"/>
      <c r="F247" s="386"/>
      <c r="G247" s="386"/>
      <c r="H247" s="388"/>
      <c r="I247" s="388"/>
      <c r="J247" s="388"/>
      <c r="K247" s="388"/>
      <c r="L247" s="386"/>
      <c r="M247" s="386"/>
      <c r="N247" s="386"/>
      <c r="O247" s="386"/>
      <c r="P247" s="386"/>
      <c r="Q247" s="386"/>
      <c r="R247" s="386"/>
      <c r="S247" s="386"/>
      <c r="T247" s="386"/>
      <c r="U247" s="386"/>
    </row>
    <row r="248" spans="1:21" ht="15">
      <c r="A248" s="581" t="s">
        <v>610</v>
      </c>
      <c r="B248" s="582"/>
      <c r="C248" s="388"/>
      <c r="D248" s="388"/>
      <c r="E248" s="388"/>
      <c r="F248" s="388"/>
      <c r="G248" s="388"/>
      <c r="H248" s="388"/>
      <c r="I248" s="388"/>
      <c r="J248" s="388"/>
      <c r="K248" s="388"/>
      <c r="L248" s="386"/>
      <c r="M248" s="386"/>
      <c r="N248" s="386"/>
      <c r="O248" s="386"/>
      <c r="P248" s="386"/>
      <c r="Q248" s="386"/>
      <c r="R248" s="386"/>
      <c r="S248" s="386"/>
      <c r="T248" s="386"/>
      <c r="U248" s="386"/>
    </row>
    <row r="249" spans="1:21">
      <c r="A249" s="388"/>
      <c r="B249" s="388"/>
      <c r="C249" s="388"/>
      <c r="D249" s="388"/>
      <c r="E249" s="388"/>
      <c r="F249" s="388"/>
      <c r="G249" s="388"/>
      <c r="H249" s="388"/>
      <c r="I249" s="388"/>
      <c r="J249" s="388"/>
      <c r="K249" s="386"/>
      <c r="L249" s="386"/>
      <c r="M249" s="386"/>
      <c r="N249" s="386"/>
      <c r="O249" s="386"/>
      <c r="P249" s="386"/>
      <c r="Q249" s="386"/>
      <c r="R249" s="386"/>
      <c r="S249" s="386"/>
      <c r="T249" s="386"/>
      <c r="U249" s="386"/>
    </row>
    <row r="250" spans="1:21">
      <c r="A250" s="388" t="s">
        <v>6562</v>
      </c>
      <c r="B250" s="388"/>
      <c r="C250" s="388"/>
      <c r="D250" s="388"/>
      <c r="E250" s="388"/>
      <c r="F250" s="388"/>
      <c r="G250" s="388"/>
      <c r="H250" s="388"/>
      <c r="I250" s="388"/>
      <c r="J250" s="388"/>
      <c r="K250" s="386"/>
      <c r="N250" s="386"/>
      <c r="O250" s="386"/>
      <c r="P250" s="386"/>
      <c r="Q250" s="386"/>
      <c r="R250" s="386"/>
      <c r="S250" s="386"/>
      <c r="T250" s="386"/>
      <c r="U250" s="386"/>
    </row>
    <row r="251" spans="1:21">
      <c r="A251" s="388" t="s">
        <v>7172</v>
      </c>
      <c r="B251" s="388"/>
      <c r="C251" s="388"/>
      <c r="D251" s="388"/>
      <c r="E251" s="388"/>
      <c r="F251" s="388"/>
      <c r="G251" s="388"/>
      <c r="H251" s="388"/>
      <c r="I251" s="388"/>
      <c r="J251" s="388"/>
      <c r="K251" s="386"/>
      <c r="L251" s="386"/>
      <c r="M251" s="386"/>
      <c r="N251" s="386"/>
      <c r="O251" s="386"/>
      <c r="P251" s="386"/>
      <c r="Q251" s="386"/>
      <c r="R251" s="386"/>
      <c r="S251" s="386"/>
      <c r="T251" s="386"/>
      <c r="U251" s="386"/>
    </row>
    <row r="252" spans="1:21">
      <c r="A252" s="388" t="s">
        <v>7071</v>
      </c>
      <c r="B252" s="388"/>
      <c r="C252" s="388"/>
      <c r="D252" s="388"/>
      <c r="E252" s="388"/>
      <c r="F252" s="388"/>
      <c r="G252" s="388"/>
      <c r="H252" s="388"/>
      <c r="I252" s="388"/>
      <c r="J252" s="388"/>
      <c r="K252" s="386"/>
      <c r="L252" s="386"/>
      <c r="M252" s="386"/>
      <c r="N252" s="386"/>
      <c r="O252" s="386"/>
      <c r="P252" s="386"/>
      <c r="Q252" s="386"/>
      <c r="R252" s="386"/>
      <c r="S252" s="386"/>
      <c r="T252" s="386"/>
      <c r="U252" s="386"/>
    </row>
    <row r="253" spans="1:21">
      <c r="A253" s="388" t="s">
        <v>7173</v>
      </c>
      <c r="B253" s="388"/>
      <c r="C253" s="388"/>
      <c r="D253" s="388"/>
      <c r="E253" s="388"/>
      <c r="F253" s="388"/>
      <c r="G253" s="388"/>
      <c r="H253" s="388"/>
      <c r="I253" s="388"/>
      <c r="J253" s="388"/>
      <c r="K253" s="388"/>
      <c r="L253" s="386"/>
      <c r="M253" s="386"/>
      <c r="N253" s="386"/>
      <c r="O253" s="386"/>
      <c r="P253" s="386"/>
      <c r="Q253" s="386"/>
      <c r="R253" s="386"/>
      <c r="S253" s="386"/>
      <c r="T253" s="386"/>
      <c r="U253" s="386"/>
    </row>
    <row r="254" spans="1:21">
      <c r="A254" s="388" t="s">
        <v>7174</v>
      </c>
      <c r="B254" s="388"/>
      <c r="C254" s="388"/>
      <c r="D254" s="388"/>
      <c r="E254" s="388"/>
      <c r="F254" s="388"/>
      <c r="G254" s="388"/>
      <c r="H254" s="386"/>
      <c r="I254" s="386"/>
      <c r="J254" s="386"/>
      <c r="K254" s="386"/>
      <c r="L254" s="386"/>
      <c r="M254" s="386"/>
      <c r="N254" s="386"/>
      <c r="O254" s="386"/>
      <c r="P254" s="386"/>
      <c r="Q254" s="386"/>
      <c r="R254" s="386"/>
      <c r="S254" s="386"/>
      <c r="T254" s="386"/>
      <c r="U254" s="386"/>
    </row>
    <row r="255" spans="1:21">
      <c r="A255" s="388"/>
      <c r="B255" s="388"/>
      <c r="C255" s="388"/>
      <c r="D255" s="388"/>
      <c r="E255" s="388"/>
      <c r="F255" s="388"/>
      <c r="G255" s="388"/>
      <c r="H255" s="386"/>
      <c r="I255" s="386"/>
      <c r="J255" s="386"/>
      <c r="K255" s="386"/>
      <c r="L255" s="386"/>
      <c r="M255" s="386"/>
      <c r="N255" s="386"/>
      <c r="O255" s="386"/>
      <c r="P255" s="386"/>
      <c r="Q255" s="386"/>
      <c r="R255" s="386"/>
      <c r="S255" s="386"/>
      <c r="T255" s="386"/>
      <c r="U255" s="386"/>
    </row>
    <row r="256" spans="1:21" ht="56.25" customHeight="1">
      <c r="A256" s="388"/>
      <c r="B256" s="386"/>
      <c r="C256" s="386"/>
      <c r="D256" s="386"/>
      <c r="E256" s="386"/>
      <c r="F256" s="386"/>
      <c r="G256" s="386"/>
      <c r="H256" s="388"/>
      <c r="I256" s="388"/>
      <c r="J256" s="388"/>
      <c r="K256" s="386"/>
      <c r="L256" s="386"/>
      <c r="M256" s="386"/>
      <c r="N256" s="386"/>
      <c r="O256" s="386"/>
      <c r="P256" s="386"/>
      <c r="Q256" s="386"/>
      <c r="R256" s="386"/>
      <c r="S256" s="386"/>
      <c r="T256" s="386"/>
      <c r="U256" s="386"/>
    </row>
    <row r="257" spans="1:21" ht="15">
      <c r="A257" s="406" t="s">
        <v>611</v>
      </c>
      <c r="B257" s="407"/>
      <c r="C257" s="407"/>
      <c r="D257" s="407"/>
      <c r="E257" s="407"/>
      <c r="F257" s="388"/>
      <c r="G257" s="388"/>
      <c r="H257" s="388"/>
      <c r="I257" s="388"/>
      <c r="J257" s="388"/>
      <c r="K257" s="386"/>
      <c r="L257" s="386"/>
      <c r="M257" s="386"/>
      <c r="N257" s="386"/>
      <c r="O257" s="386"/>
      <c r="P257" s="386"/>
      <c r="Q257" s="386"/>
      <c r="R257" s="386"/>
      <c r="S257" s="386"/>
      <c r="T257" s="386"/>
      <c r="U257" s="386"/>
    </row>
    <row r="258" spans="1:21">
      <c r="A258" s="388"/>
      <c r="B258" s="388"/>
      <c r="C258" s="388"/>
      <c r="D258" s="388"/>
      <c r="E258" s="388"/>
      <c r="F258" s="388"/>
      <c r="G258" s="388"/>
      <c r="H258" s="388"/>
      <c r="I258" s="388"/>
      <c r="J258" s="388"/>
      <c r="K258" s="386"/>
      <c r="L258" s="386"/>
      <c r="M258" s="386"/>
      <c r="N258" s="386"/>
      <c r="O258" s="386"/>
      <c r="P258" s="386"/>
      <c r="Q258" s="386"/>
      <c r="R258" s="386"/>
      <c r="S258" s="386"/>
      <c r="T258" s="386"/>
      <c r="U258" s="386"/>
    </row>
    <row r="259" spans="1:21">
      <c r="A259" s="388" t="s">
        <v>6563</v>
      </c>
      <c r="B259" s="388"/>
      <c r="C259" s="388"/>
      <c r="D259" s="388"/>
      <c r="E259" s="388"/>
      <c r="F259" s="388"/>
      <c r="G259" s="388"/>
      <c r="H259" s="388"/>
      <c r="I259" s="388"/>
      <c r="J259" s="388"/>
      <c r="K259" s="386"/>
      <c r="L259" s="386"/>
      <c r="M259" s="386"/>
      <c r="N259" s="386"/>
      <c r="O259" s="386"/>
      <c r="P259" s="386"/>
      <c r="Q259" s="386"/>
      <c r="R259" s="386"/>
      <c r="S259" s="386"/>
      <c r="T259" s="386"/>
      <c r="U259" s="386"/>
    </row>
    <row r="260" spans="1:21">
      <c r="A260" s="388" t="s">
        <v>7187</v>
      </c>
      <c r="B260" s="388"/>
      <c r="C260" s="388"/>
      <c r="D260" s="388"/>
      <c r="E260" s="388"/>
      <c r="F260" s="388"/>
      <c r="G260" s="388"/>
      <c r="H260" s="386"/>
      <c r="I260" s="386"/>
      <c r="J260" s="386"/>
      <c r="K260" s="386"/>
      <c r="L260" s="386"/>
      <c r="M260" s="386"/>
      <c r="N260" s="386"/>
      <c r="O260" s="386"/>
      <c r="P260" s="386"/>
      <c r="Q260" s="386"/>
      <c r="R260" s="386"/>
      <c r="S260" s="386"/>
      <c r="T260" s="386"/>
      <c r="U260" s="386"/>
    </row>
    <row r="261" spans="1:21">
      <c r="A261" s="388" t="s">
        <v>7186</v>
      </c>
      <c r="B261" s="388"/>
      <c r="C261" s="388"/>
      <c r="D261" s="388"/>
      <c r="E261" s="388"/>
      <c r="F261" s="388"/>
      <c r="G261" s="388"/>
      <c r="H261" s="386"/>
      <c r="I261" s="386"/>
      <c r="J261" s="386"/>
      <c r="K261" s="386"/>
      <c r="L261" s="386"/>
      <c r="M261" s="386"/>
      <c r="N261" s="386"/>
      <c r="O261" s="386"/>
      <c r="P261" s="386"/>
      <c r="Q261" s="386"/>
      <c r="R261" s="386"/>
      <c r="S261" s="386"/>
      <c r="T261" s="386"/>
      <c r="U261" s="386"/>
    </row>
    <row r="262" spans="1:21">
      <c r="A262" s="388" t="s">
        <v>6569</v>
      </c>
      <c r="B262" s="388"/>
      <c r="C262" s="388"/>
      <c r="D262" s="388"/>
      <c r="E262" s="388"/>
      <c r="F262" s="388"/>
      <c r="G262" s="388"/>
      <c r="H262" s="386"/>
      <c r="I262" s="386"/>
      <c r="J262" s="386"/>
      <c r="K262" s="386"/>
      <c r="L262" s="386"/>
      <c r="M262" s="386"/>
      <c r="N262" s="386"/>
      <c r="O262" s="386"/>
      <c r="P262" s="386"/>
      <c r="Q262" s="386"/>
      <c r="R262" s="386"/>
      <c r="S262" s="386"/>
      <c r="T262" s="386"/>
      <c r="U262" s="386"/>
    </row>
    <row r="263" spans="1:21">
      <c r="A263" s="388"/>
      <c r="B263" s="386"/>
      <c r="C263" s="386"/>
      <c r="D263" s="386"/>
      <c r="E263" s="386"/>
      <c r="F263" s="386"/>
      <c r="G263" s="386"/>
      <c r="H263" s="386"/>
      <c r="I263" s="386"/>
      <c r="J263" s="386"/>
      <c r="K263" s="386"/>
      <c r="L263" s="386"/>
      <c r="M263" s="386"/>
      <c r="N263" s="386"/>
      <c r="O263" s="386"/>
      <c r="P263" s="386"/>
      <c r="Q263" s="386"/>
      <c r="R263" s="386"/>
      <c r="S263" s="386"/>
      <c r="T263" s="386"/>
      <c r="U263" s="386"/>
    </row>
    <row r="264" spans="1:21">
      <c r="A264" s="388"/>
      <c r="B264" s="386"/>
      <c r="C264" s="386"/>
      <c r="D264" s="386"/>
      <c r="E264" s="386"/>
      <c r="F264" s="386"/>
      <c r="G264" s="386"/>
      <c r="H264" s="386"/>
      <c r="I264" s="386"/>
      <c r="J264" s="386"/>
      <c r="K264" s="386"/>
      <c r="L264" s="386"/>
      <c r="M264" s="386"/>
      <c r="N264" s="386"/>
      <c r="O264" s="386"/>
      <c r="P264" s="386"/>
      <c r="Q264" s="386"/>
      <c r="R264" s="386"/>
      <c r="S264" s="386"/>
      <c r="T264" s="386"/>
      <c r="U264" s="386"/>
    </row>
    <row r="265" spans="1:21">
      <c r="A265" s="388"/>
      <c r="B265" s="386"/>
      <c r="C265" s="386"/>
      <c r="D265" s="386"/>
      <c r="E265" s="386"/>
      <c r="F265" s="386"/>
      <c r="G265" s="386"/>
      <c r="H265" s="386"/>
      <c r="I265" s="386"/>
      <c r="J265" s="386"/>
      <c r="K265" s="386"/>
      <c r="L265" s="386"/>
      <c r="M265" s="386"/>
      <c r="N265" s="386"/>
      <c r="O265" s="386"/>
      <c r="P265" s="386"/>
      <c r="Q265" s="386"/>
      <c r="R265" s="386"/>
      <c r="S265" s="386"/>
      <c r="T265" s="386"/>
      <c r="U265" s="386"/>
    </row>
    <row r="266" spans="1:21">
      <c r="A266" s="388"/>
      <c r="B266" s="386"/>
      <c r="C266" s="386"/>
      <c r="D266" s="386"/>
      <c r="E266" s="386"/>
      <c r="F266" s="386"/>
      <c r="G266" s="386"/>
      <c r="H266" s="388"/>
      <c r="I266" s="388"/>
      <c r="J266" s="388"/>
      <c r="K266" s="388"/>
      <c r="L266" s="386"/>
      <c r="M266" s="386"/>
      <c r="N266" s="386"/>
      <c r="O266" s="386"/>
      <c r="P266" s="386"/>
      <c r="Q266" s="386"/>
      <c r="R266" s="386"/>
      <c r="S266" s="386"/>
      <c r="T266" s="386"/>
      <c r="U266" s="386"/>
    </row>
    <row r="267" spans="1:21">
      <c r="A267" s="388"/>
      <c r="B267" s="386"/>
      <c r="C267" s="386"/>
      <c r="D267" s="386"/>
      <c r="E267" s="386"/>
      <c r="F267" s="386"/>
      <c r="G267" s="386"/>
      <c r="H267" s="388"/>
      <c r="I267" s="388"/>
      <c r="J267" s="388"/>
      <c r="K267" s="388"/>
      <c r="L267" s="386"/>
      <c r="M267" s="386"/>
      <c r="N267" s="386"/>
      <c r="O267" s="386"/>
      <c r="P267" s="386"/>
      <c r="Q267" s="386"/>
      <c r="R267" s="386"/>
      <c r="S267" s="386"/>
      <c r="T267" s="386"/>
      <c r="U267" s="386"/>
    </row>
    <row r="268" spans="1:21">
      <c r="A268" s="388"/>
      <c r="B268" s="386"/>
      <c r="C268" s="386"/>
      <c r="D268" s="386"/>
      <c r="E268" s="386"/>
      <c r="F268" s="386"/>
      <c r="G268" s="386"/>
      <c r="H268" s="388"/>
      <c r="I268" s="388"/>
      <c r="J268" s="388"/>
      <c r="K268" s="388"/>
      <c r="L268" s="386"/>
      <c r="M268" s="386"/>
      <c r="N268" s="386"/>
      <c r="O268" s="386"/>
      <c r="P268" s="386"/>
      <c r="Q268" s="386"/>
      <c r="R268" s="386"/>
      <c r="S268" s="386"/>
      <c r="T268" s="386"/>
      <c r="U268" s="386"/>
    </row>
    <row r="269" spans="1:21">
      <c r="A269" s="388"/>
      <c r="B269" s="388"/>
      <c r="C269" s="388"/>
      <c r="D269" s="388"/>
      <c r="E269" s="388"/>
      <c r="F269" s="388"/>
      <c r="G269" s="388"/>
      <c r="H269" s="388"/>
      <c r="I269" s="388"/>
      <c r="J269" s="388"/>
      <c r="K269" s="388"/>
      <c r="L269" s="386"/>
      <c r="M269" s="386"/>
      <c r="N269" s="386"/>
      <c r="O269" s="386"/>
      <c r="P269" s="386"/>
      <c r="Q269" s="386"/>
      <c r="R269" s="386"/>
      <c r="S269" s="386"/>
      <c r="T269" s="386"/>
      <c r="U269" s="386"/>
    </row>
    <row r="270" spans="1:21">
      <c r="A270" s="388"/>
      <c r="B270" s="388"/>
      <c r="C270" s="388"/>
      <c r="D270" s="388"/>
      <c r="E270" s="388"/>
      <c r="F270" s="388"/>
      <c r="G270" s="388"/>
      <c r="H270" s="388"/>
      <c r="I270" s="388"/>
      <c r="J270" s="388"/>
      <c r="K270" s="388"/>
      <c r="L270" s="386"/>
      <c r="M270" s="386"/>
      <c r="N270" s="386"/>
      <c r="O270" s="386"/>
      <c r="P270" s="386"/>
      <c r="Q270" s="386"/>
      <c r="R270" s="386"/>
      <c r="S270" s="386"/>
      <c r="T270" s="386"/>
      <c r="U270" s="386"/>
    </row>
    <row r="271" spans="1:21" ht="61.5" customHeight="1">
      <c r="A271" s="388"/>
      <c r="B271" s="388"/>
      <c r="C271" s="388"/>
      <c r="D271" s="388"/>
      <c r="E271" s="388"/>
      <c r="F271" s="388"/>
      <c r="G271" s="388"/>
      <c r="H271" s="388"/>
      <c r="I271" s="388"/>
      <c r="J271" s="388"/>
      <c r="K271" s="388"/>
      <c r="L271" s="386"/>
      <c r="M271" s="386"/>
      <c r="N271" s="386"/>
      <c r="O271" s="386"/>
      <c r="P271" s="386"/>
      <c r="Q271" s="386"/>
      <c r="R271" s="386"/>
      <c r="S271" s="386"/>
      <c r="T271" s="386"/>
      <c r="U271" s="386"/>
    </row>
    <row r="272" spans="1:21" hidden="1">
      <c r="A272" s="388"/>
      <c r="B272" s="388"/>
      <c r="C272" s="388"/>
      <c r="D272" s="388"/>
      <c r="E272" s="388"/>
      <c r="F272" s="388"/>
      <c r="G272" s="388"/>
      <c r="H272" s="388"/>
      <c r="I272" s="388"/>
      <c r="J272" s="388"/>
      <c r="K272" s="388"/>
      <c r="L272" s="386"/>
      <c r="M272" s="386"/>
      <c r="N272" s="386"/>
      <c r="O272" s="386"/>
      <c r="P272" s="386"/>
      <c r="Q272" s="386"/>
      <c r="R272" s="386"/>
      <c r="S272" s="386"/>
      <c r="T272" s="386"/>
      <c r="U272" s="386"/>
    </row>
    <row r="273" spans="1:21" ht="15" hidden="1">
      <c r="A273" s="388"/>
      <c r="B273" s="388"/>
      <c r="C273" s="388"/>
      <c r="D273" s="388"/>
      <c r="E273" s="388"/>
      <c r="F273" s="388"/>
      <c r="G273" s="388"/>
      <c r="H273" s="391"/>
      <c r="I273" s="388"/>
      <c r="J273" s="388"/>
      <c r="K273" s="386"/>
      <c r="L273" s="386"/>
      <c r="M273" s="386"/>
      <c r="N273" s="386"/>
      <c r="O273" s="386"/>
      <c r="P273" s="386"/>
      <c r="Q273" s="386"/>
      <c r="R273" s="386"/>
      <c r="S273" s="386"/>
      <c r="T273" s="386"/>
      <c r="U273" s="386"/>
    </row>
    <row r="274" spans="1:21" hidden="1">
      <c r="H274" s="388"/>
      <c r="I274" s="388"/>
      <c r="J274" s="388"/>
      <c r="K274" s="386"/>
      <c r="L274" s="386"/>
      <c r="M274" s="386"/>
      <c r="N274" s="386"/>
      <c r="O274" s="386"/>
      <c r="P274" s="386"/>
      <c r="Q274" s="386"/>
      <c r="R274" s="386"/>
      <c r="S274" s="386"/>
      <c r="T274" s="386"/>
      <c r="U274" s="386"/>
    </row>
    <row r="275" spans="1:21" ht="15">
      <c r="A275" s="406" t="s">
        <v>1384</v>
      </c>
      <c r="B275" s="407"/>
      <c r="C275" s="407"/>
      <c r="D275" s="407"/>
      <c r="E275" s="407"/>
      <c r="F275" s="407"/>
      <c r="G275" s="407"/>
      <c r="H275" s="388"/>
      <c r="I275" s="388"/>
      <c r="J275" s="388"/>
      <c r="K275" s="386"/>
      <c r="L275" s="386"/>
      <c r="M275" s="386"/>
      <c r="N275" s="386"/>
      <c r="O275" s="386"/>
      <c r="P275" s="386"/>
      <c r="Q275" s="386"/>
      <c r="R275" s="386"/>
      <c r="S275" s="386"/>
      <c r="T275" s="386"/>
      <c r="U275" s="386"/>
    </row>
    <row r="276" spans="1:21">
      <c r="A276" s="388" t="s">
        <v>6564</v>
      </c>
      <c r="B276" s="388"/>
      <c r="C276" s="388"/>
      <c r="D276" s="388"/>
      <c r="E276" s="388"/>
      <c r="F276" s="388"/>
      <c r="G276" s="388"/>
      <c r="H276" s="388"/>
      <c r="I276" s="388"/>
      <c r="J276" s="388"/>
      <c r="K276" s="386"/>
      <c r="L276" s="386"/>
      <c r="M276" s="386"/>
      <c r="N276" s="386"/>
      <c r="O276" s="386"/>
      <c r="P276" s="386"/>
      <c r="Q276" s="386"/>
      <c r="R276" s="386"/>
      <c r="S276" s="386"/>
      <c r="T276" s="386"/>
      <c r="U276" s="386"/>
    </row>
    <row r="277" spans="1:21">
      <c r="A277" s="388" t="s">
        <v>6565</v>
      </c>
      <c r="B277" s="388"/>
      <c r="C277" s="388"/>
      <c r="D277" s="388"/>
      <c r="E277" s="388"/>
      <c r="F277" s="388"/>
      <c r="G277" s="388"/>
      <c r="H277" s="386"/>
      <c r="I277" s="386"/>
      <c r="J277" s="386"/>
      <c r="K277" s="386"/>
      <c r="L277" s="386"/>
      <c r="M277" s="386"/>
      <c r="N277" s="386"/>
      <c r="O277" s="386"/>
      <c r="P277" s="386"/>
      <c r="Q277" s="386"/>
      <c r="R277" s="386"/>
      <c r="S277" s="386"/>
      <c r="T277" s="386"/>
      <c r="U277" s="386"/>
    </row>
    <row r="278" spans="1:21">
      <c r="A278" s="388" t="s">
        <v>7085</v>
      </c>
      <c r="B278" s="388"/>
      <c r="C278" s="388"/>
      <c r="D278" s="388"/>
      <c r="E278" s="388"/>
      <c r="F278" s="388"/>
      <c r="G278" s="388"/>
      <c r="H278" s="386"/>
      <c r="I278" s="386"/>
      <c r="J278" s="386"/>
      <c r="K278" s="386"/>
      <c r="L278" s="386"/>
      <c r="M278" s="386"/>
      <c r="N278" s="386"/>
      <c r="O278" s="386"/>
      <c r="P278" s="386"/>
      <c r="Q278" s="386"/>
      <c r="R278" s="386"/>
      <c r="S278" s="386"/>
      <c r="T278" s="386"/>
      <c r="U278" s="386"/>
    </row>
    <row r="279" spans="1:21">
      <c r="A279" s="388" t="s">
        <v>7076</v>
      </c>
      <c r="B279" s="386"/>
      <c r="C279" s="386"/>
      <c r="D279" s="386"/>
      <c r="E279" s="386"/>
      <c r="F279" s="386"/>
      <c r="G279" s="386"/>
      <c r="H279" s="386"/>
      <c r="I279" s="386"/>
      <c r="J279" s="386"/>
      <c r="K279" s="386"/>
      <c r="L279" s="386"/>
      <c r="M279" s="386"/>
      <c r="N279" s="386"/>
      <c r="O279" s="386"/>
      <c r="P279" s="386"/>
      <c r="Q279" s="386"/>
      <c r="R279" s="386"/>
      <c r="S279" s="386"/>
      <c r="T279" s="386"/>
      <c r="U279" s="386"/>
    </row>
    <row r="280" spans="1:21">
      <c r="A280" s="462" t="s">
        <v>7199</v>
      </c>
      <c r="B280" s="386"/>
      <c r="C280" s="386"/>
      <c r="D280" s="386"/>
      <c r="E280" s="386"/>
      <c r="F280" s="386"/>
      <c r="G280" s="386"/>
      <c r="H280" s="386"/>
      <c r="I280" s="386"/>
      <c r="J280" s="386"/>
      <c r="K280" s="386"/>
      <c r="L280" s="386"/>
      <c r="M280" s="386"/>
      <c r="N280" s="386"/>
      <c r="O280" s="386"/>
      <c r="P280" s="386"/>
      <c r="Q280" s="386"/>
      <c r="R280" s="386"/>
      <c r="S280" s="386"/>
      <c r="T280" s="386"/>
      <c r="U280" s="386"/>
    </row>
    <row r="281" spans="1:21" ht="16.5" customHeight="1">
      <c r="A281" s="463" t="s">
        <v>7198</v>
      </c>
      <c r="B281" s="400"/>
      <c r="C281" s="400"/>
      <c r="D281" s="386"/>
      <c r="E281" s="386"/>
      <c r="F281" s="386"/>
      <c r="G281" s="388"/>
      <c r="H281" s="388"/>
      <c r="I281" s="388"/>
      <c r="J281" s="388"/>
      <c r="K281" s="388"/>
      <c r="L281" s="386"/>
      <c r="M281" s="386"/>
      <c r="N281" s="386"/>
      <c r="O281" s="386"/>
      <c r="P281" s="386"/>
      <c r="Q281" s="386"/>
      <c r="R281" s="386"/>
      <c r="S281" s="386"/>
      <c r="T281" s="386"/>
      <c r="U281" s="386"/>
    </row>
    <row r="282" spans="1:21" ht="52.5" customHeight="1">
      <c r="A282" s="406" t="s">
        <v>6545</v>
      </c>
      <c r="B282" s="407"/>
      <c r="C282" s="407"/>
      <c r="D282" s="407"/>
      <c r="E282" s="407"/>
      <c r="F282" s="386"/>
      <c r="G282" s="388"/>
      <c r="H282" s="388"/>
      <c r="I282" s="388"/>
      <c r="J282" s="388"/>
      <c r="K282" s="388"/>
      <c r="L282" s="386"/>
      <c r="M282" s="386"/>
      <c r="N282" s="386"/>
      <c r="O282" s="386"/>
      <c r="P282" s="386"/>
      <c r="Q282" s="386"/>
      <c r="R282" s="386"/>
      <c r="S282" s="386"/>
      <c r="T282" s="386"/>
      <c r="U282" s="386"/>
    </row>
    <row r="283" spans="1:21" ht="5.0999999999999996" customHeight="1">
      <c r="A283" s="406"/>
      <c r="B283" s="407"/>
      <c r="C283" s="407"/>
      <c r="D283" s="407"/>
      <c r="E283" s="407"/>
      <c r="F283" s="386"/>
      <c r="G283" s="388"/>
      <c r="H283" s="388"/>
      <c r="I283" s="388"/>
      <c r="J283" s="388"/>
      <c r="K283" s="388"/>
      <c r="L283" s="386"/>
      <c r="M283" s="386"/>
      <c r="N283" s="386"/>
      <c r="O283" s="386"/>
      <c r="P283" s="386"/>
      <c r="Q283" s="386"/>
      <c r="R283" s="386"/>
      <c r="S283" s="386"/>
      <c r="T283" s="386"/>
      <c r="U283" s="386"/>
    </row>
    <row r="284" spans="1:21" ht="15">
      <c r="A284" s="406"/>
      <c r="B284" s="407"/>
      <c r="C284" s="407"/>
      <c r="D284" s="407"/>
      <c r="E284" s="407"/>
      <c r="F284" s="386"/>
      <c r="G284" s="388"/>
      <c r="H284" s="388"/>
      <c r="I284" s="388"/>
      <c r="J284" s="388"/>
      <c r="K284" s="388"/>
      <c r="L284" s="386"/>
      <c r="M284" s="386"/>
      <c r="N284" s="386"/>
      <c r="O284" s="386"/>
      <c r="P284" s="386"/>
      <c r="Q284" s="386"/>
      <c r="R284" s="386"/>
      <c r="S284" s="386"/>
      <c r="T284" s="386"/>
      <c r="U284" s="386"/>
    </row>
    <row r="285" spans="1:21">
      <c r="A285" s="386"/>
      <c r="B285" s="386"/>
      <c r="C285" s="386"/>
      <c r="D285" s="386"/>
      <c r="E285" s="386"/>
      <c r="F285" s="386"/>
      <c r="G285" s="408"/>
      <c r="H285" s="408"/>
      <c r="I285" s="384"/>
      <c r="J285" s="388"/>
      <c r="K285" s="388"/>
      <c r="L285" s="386"/>
      <c r="M285" s="386"/>
      <c r="N285" s="386"/>
      <c r="O285" s="386"/>
      <c r="P285" s="386"/>
      <c r="Q285" s="386"/>
      <c r="R285" s="386"/>
      <c r="S285" s="386"/>
      <c r="T285" s="386"/>
      <c r="U285" s="386"/>
    </row>
    <row r="286" spans="1:21">
      <c r="A286" s="386"/>
      <c r="B286" s="386"/>
      <c r="C286" s="386"/>
      <c r="D286" s="386"/>
      <c r="E286" s="386"/>
      <c r="F286" s="386"/>
      <c r="G286" s="388"/>
      <c r="H286" s="388"/>
      <c r="I286" s="388"/>
      <c r="J286" s="388"/>
      <c r="K286" s="388"/>
      <c r="L286" s="386"/>
      <c r="M286" s="386"/>
      <c r="N286" s="386"/>
      <c r="O286" s="386"/>
      <c r="P286" s="386"/>
      <c r="Q286" s="386"/>
      <c r="R286" s="386"/>
      <c r="S286" s="386"/>
      <c r="T286" s="386"/>
      <c r="U286" s="386"/>
    </row>
    <row r="287" spans="1:21" ht="18.75">
      <c r="A287" s="386"/>
      <c r="B287" s="386"/>
      <c r="C287" s="386"/>
      <c r="D287" s="386"/>
      <c r="E287" s="386"/>
      <c r="F287" s="386"/>
      <c r="G287" s="184"/>
      <c r="H287" s="183"/>
      <c r="I287" s="388"/>
      <c r="J287" s="388"/>
      <c r="K287" s="388"/>
      <c r="L287" s="386"/>
      <c r="M287" s="386"/>
      <c r="N287" s="386"/>
      <c r="O287" s="386"/>
      <c r="P287" s="386"/>
      <c r="Q287" s="386"/>
      <c r="R287" s="386"/>
      <c r="S287" s="386"/>
      <c r="T287" s="386"/>
      <c r="U287" s="386"/>
    </row>
    <row r="288" spans="1:21" ht="9.75" customHeight="1">
      <c r="A288" s="386"/>
      <c r="B288" s="386"/>
      <c r="C288" s="386"/>
      <c r="D288" s="386"/>
      <c r="E288" s="386"/>
      <c r="F288" s="386"/>
      <c r="G288" s="388"/>
      <c r="H288" s="388"/>
      <c r="I288" s="388"/>
      <c r="J288" s="388"/>
      <c r="K288" s="388"/>
      <c r="L288" s="386"/>
      <c r="M288" s="386"/>
      <c r="N288" s="386"/>
      <c r="O288" s="386"/>
      <c r="P288" s="386"/>
      <c r="Q288" s="386"/>
      <c r="R288" s="386"/>
      <c r="S288" s="386"/>
      <c r="T288" s="386"/>
      <c r="U288" s="386"/>
    </row>
    <row r="289" spans="1:21" ht="15">
      <c r="A289" s="386"/>
      <c r="B289" s="386"/>
      <c r="C289" s="386"/>
      <c r="D289" s="386"/>
      <c r="E289" s="386"/>
      <c r="F289" s="386"/>
      <c r="G289" s="404"/>
      <c r="H289" s="404"/>
      <c r="I289" s="388"/>
      <c r="J289" s="388"/>
      <c r="K289" s="388"/>
      <c r="L289" s="386"/>
      <c r="M289" s="386"/>
      <c r="N289" s="386"/>
      <c r="O289" s="386"/>
      <c r="P289" s="386"/>
      <c r="Q289" s="386"/>
      <c r="R289" s="386"/>
      <c r="S289" s="386"/>
      <c r="T289" s="386"/>
      <c r="U289" s="386"/>
    </row>
    <row r="290" spans="1:21">
      <c r="A290" s="386"/>
      <c r="B290" s="386"/>
      <c r="C290" s="386"/>
      <c r="D290" s="386"/>
      <c r="E290" s="386"/>
      <c r="F290" s="386"/>
      <c r="G290" s="388"/>
      <c r="H290" s="388"/>
      <c r="I290" s="388"/>
      <c r="J290" s="388"/>
      <c r="K290" s="388"/>
      <c r="L290" s="386"/>
      <c r="M290" s="386"/>
      <c r="N290" s="386"/>
      <c r="O290" s="386"/>
      <c r="P290" s="386"/>
      <c r="Q290" s="386"/>
      <c r="R290" s="386"/>
      <c r="S290" s="386"/>
      <c r="T290" s="386"/>
      <c r="U290" s="386"/>
    </row>
    <row r="291" spans="1:21" ht="18.75">
      <c r="A291" s="386"/>
      <c r="B291" s="386"/>
      <c r="C291" s="386"/>
      <c r="D291" s="386"/>
      <c r="E291" s="386"/>
      <c r="F291" s="386"/>
      <c r="G291" s="409"/>
      <c r="H291" s="410"/>
      <c r="I291" s="388"/>
      <c r="J291" s="388"/>
      <c r="K291" s="388"/>
      <c r="L291" s="386"/>
      <c r="M291" s="386"/>
      <c r="N291" s="386"/>
      <c r="O291" s="386"/>
      <c r="P291" s="386"/>
      <c r="Q291" s="386"/>
      <c r="R291" s="386"/>
      <c r="S291" s="386"/>
      <c r="T291" s="386"/>
      <c r="U291" s="386"/>
    </row>
    <row r="292" spans="1:21">
      <c r="A292" s="386"/>
      <c r="B292" s="386"/>
      <c r="C292" s="386"/>
      <c r="D292" s="386"/>
      <c r="E292" s="386"/>
      <c r="F292" s="386"/>
      <c r="G292" s="388"/>
      <c r="H292" s="388"/>
      <c r="I292" s="388"/>
      <c r="J292" s="388"/>
      <c r="K292" s="388"/>
      <c r="L292" s="386"/>
      <c r="M292" s="386"/>
      <c r="N292" s="386"/>
      <c r="O292" s="386"/>
      <c r="P292" s="386"/>
      <c r="Q292" s="386"/>
      <c r="R292" s="386"/>
      <c r="S292" s="386"/>
      <c r="T292" s="386"/>
      <c r="U292" s="386"/>
    </row>
    <row r="293" spans="1:21" ht="15">
      <c r="A293" s="386"/>
      <c r="B293" s="386"/>
      <c r="C293" s="386"/>
      <c r="D293" s="386"/>
      <c r="E293" s="386"/>
      <c r="F293" s="386"/>
      <c r="G293" s="404"/>
      <c r="H293" s="388"/>
      <c r="I293" s="388"/>
      <c r="J293" s="388"/>
      <c r="K293" s="388"/>
      <c r="L293" s="386"/>
      <c r="M293" s="386"/>
      <c r="N293" s="386"/>
      <c r="O293" s="386"/>
      <c r="P293" s="386"/>
      <c r="Q293" s="386"/>
      <c r="R293" s="386"/>
      <c r="S293" s="386"/>
      <c r="T293" s="386"/>
      <c r="U293" s="386"/>
    </row>
    <row r="294" spans="1:21" ht="25.5" customHeight="1">
      <c r="A294" s="386"/>
      <c r="B294" s="386"/>
      <c r="C294" s="386"/>
      <c r="D294" s="386"/>
      <c r="E294" s="386"/>
      <c r="F294" s="386"/>
      <c r="G294" s="404"/>
      <c r="H294" s="388"/>
      <c r="I294" s="388"/>
      <c r="J294" s="388"/>
      <c r="K294" s="388"/>
      <c r="L294" s="386"/>
      <c r="M294" s="386"/>
      <c r="N294" s="386"/>
      <c r="O294" s="386"/>
      <c r="P294" s="386"/>
      <c r="Q294" s="386"/>
      <c r="R294" s="386"/>
      <c r="S294" s="386"/>
      <c r="T294" s="386"/>
      <c r="U294" s="386"/>
    </row>
    <row r="295" spans="1:21" ht="15" customHeight="1">
      <c r="A295" s="386"/>
      <c r="B295" s="386"/>
      <c r="C295" s="386"/>
      <c r="D295" s="386"/>
      <c r="E295" s="386"/>
      <c r="F295" s="386"/>
      <c r="G295" s="404"/>
      <c r="H295" s="388"/>
      <c r="I295" s="388"/>
      <c r="J295" s="388"/>
      <c r="K295" s="388"/>
      <c r="L295" s="386"/>
      <c r="M295" s="386"/>
      <c r="N295" s="386"/>
      <c r="O295" s="386"/>
      <c r="P295" s="386"/>
      <c r="Q295" s="386"/>
      <c r="R295" s="386"/>
      <c r="S295" s="386"/>
      <c r="T295" s="386"/>
      <c r="U295" s="386"/>
    </row>
    <row r="296" spans="1:21" ht="15">
      <c r="A296" s="386"/>
      <c r="B296" s="386"/>
      <c r="C296" s="386"/>
      <c r="D296" s="386"/>
      <c r="E296" s="386"/>
      <c r="F296" s="386"/>
      <c r="G296" s="404"/>
      <c r="H296" s="388"/>
      <c r="I296" s="388"/>
      <c r="J296" s="388"/>
      <c r="K296" s="388"/>
      <c r="L296" s="386"/>
      <c r="M296" s="386"/>
      <c r="N296" s="386"/>
      <c r="O296" s="386"/>
      <c r="P296" s="386"/>
      <c r="Q296" s="386"/>
      <c r="R296" s="386"/>
      <c r="S296" s="386"/>
      <c r="T296" s="386"/>
      <c r="U296" s="386"/>
    </row>
    <row r="297" spans="1:21" ht="15">
      <c r="A297" s="386"/>
      <c r="B297" s="386"/>
      <c r="C297" s="386"/>
      <c r="D297" s="386"/>
      <c r="E297" s="386"/>
      <c r="F297" s="386"/>
      <c r="G297" s="404"/>
      <c r="H297" s="388"/>
      <c r="I297" s="388"/>
      <c r="J297" s="388"/>
      <c r="K297" s="388"/>
      <c r="L297" s="386"/>
      <c r="M297" s="386"/>
      <c r="N297" s="386"/>
      <c r="O297" s="386"/>
      <c r="P297" s="386"/>
      <c r="Q297" s="386"/>
      <c r="R297" s="386"/>
      <c r="S297" s="386"/>
      <c r="T297" s="386"/>
      <c r="U297" s="386"/>
    </row>
    <row r="298" spans="1:21" ht="15">
      <c r="A298" s="386"/>
      <c r="B298" s="386"/>
      <c r="C298" s="386"/>
      <c r="D298" s="386"/>
      <c r="E298" s="386"/>
      <c r="F298" s="386"/>
      <c r="G298" s="404"/>
      <c r="H298" s="388"/>
      <c r="I298" s="388"/>
      <c r="J298" s="388"/>
      <c r="K298" s="388"/>
      <c r="L298" s="386"/>
      <c r="M298" s="386"/>
      <c r="N298" s="386"/>
      <c r="O298" s="386"/>
      <c r="P298" s="386"/>
      <c r="Q298" s="386"/>
      <c r="R298" s="386"/>
      <c r="S298" s="386"/>
      <c r="T298" s="386"/>
      <c r="U298" s="386"/>
    </row>
    <row r="299" spans="1:21" ht="15">
      <c r="A299" s="386"/>
      <c r="B299" s="386"/>
      <c r="C299" s="386"/>
      <c r="D299" s="386"/>
      <c r="E299" s="386"/>
      <c r="F299" s="386"/>
      <c r="G299" s="404"/>
      <c r="H299" s="388"/>
      <c r="I299" s="388"/>
      <c r="J299" s="388"/>
      <c r="K299" s="388"/>
      <c r="L299" s="386"/>
      <c r="M299" s="386"/>
      <c r="N299" s="386"/>
      <c r="O299" s="386"/>
      <c r="P299" s="386"/>
      <c r="Q299" s="386"/>
      <c r="R299" s="386"/>
      <c r="S299" s="386"/>
      <c r="T299" s="386"/>
      <c r="U299" s="386"/>
    </row>
    <row r="300" spans="1:21" ht="15">
      <c r="A300" s="386"/>
      <c r="B300" s="386"/>
      <c r="C300" s="386"/>
      <c r="D300" s="386"/>
      <c r="E300" s="386"/>
      <c r="F300" s="386"/>
      <c r="G300" s="404"/>
      <c r="H300" s="388"/>
      <c r="I300" s="388"/>
      <c r="J300" s="388"/>
      <c r="K300" s="388"/>
      <c r="L300" s="386"/>
      <c r="M300" s="386"/>
      <c r="N300" s="386"/>
      <c r="O300" s="386"/>
      <c r="P300" s="386"/>
      <c r="Q300" s="386"/>
      <c r="R300" s="386"/>
      <c r="S300" s="386"/>
      <c r="T300" s="386"/>
      <c r="U300" s="386"/>
    </row>
    <row r="301" spans="1:21">
      <c r="A301" s="386"/>
      <c r="B301" s="386"/>
      <c r="C301" s="386"/>
      <c r="D301" s="386"/>
      <c r="E301" s="386"/>
      <c r="F301" s="386"/>
      <c r="G301" s="388"/>
      <c r="H301" s="388"/>
      <c r="I301" s="388"/>
      <c r="J301" s="388"/>
      <c r="K301" s="388"/>
      <c r="L301" s="386"/>
      <c r="M301" s="386"/>
      <c r="N301" s="386"/>
      <c r="O301" s="386"/>
      <c r="P301" s="386"/>
      <c r="Q301" s="386"/>
      <c r="R301" s="386"/>
      <c r="S301" s="386"/>
      <c r="T301" s="386"/>
      <c r="U301" s="386"/>
    </row>
    <row r="302" spans="1:21">
      <c r="A302" s="386"/>
      <c r="B302" s="386"/>
      <c r="C302" s="386"/>
      <c r="D302" s="386"/>
      <c r="E302" s="386"/>
      <c r="F302" s="386"/>
      <c r="G302" s="388"/>
      <c r="H302" s="388"/>
      <c r="I302" s="388"/>
      <c r="J302" s="388"/>
      <c r="K302" s="388"/>
      <c r="L302" s="386"/>
      <c r="M302" s="386"/>
      <c r="N302" s="386"/>
      <c r="O302" s="386"/>
      <c r="P302" s="386"/>
      <c r="Q302" s="386"/>
      <c r="R302" s="386"/>
      <c r="S302" s="386"/>
      <c r="T302" s="386"/>
      <c r="U302" s="386"/>
    </row>
    <row r="303" spans="1:21">
      <c r="A303" s="386"/>
      <c r="B303" s="386"/>
      <c r="C303" s="386"/>
      <c r="D303" s="386"/>
      <c r="E303" s="386"/>
      <c r="F303" s="388"/>
      <c r="G303" s="388"/>
      <c r="H303" s="388"/>
      <c r="I303" s="388"/>
      <c r="J303" s="388"/>
      <c r="K303" s="388"/>
      <c r="L303" s="386"/>
      <c r="M303" s="386"/>
      <c r="N303" s="386"/>
      <c r="O303" s="386"/>
      <c r="P303" s="386"/>
      <c r="Q303" s="386"/>
      <c r="R303" s="386"/>
      <c r="S303" s="386"/>
      <c r="T303" s="386"/>
      <c r="U303" s="386"/>
    </row>
    <row r="304" spans="1:21">
      <c r="A304" s="386"/>
      <c r="B304" s="386"/>
      <c r="C304" s="386"/>
      <c r="D304" s="386"/>
      <c r="E304" s="386"/>
      <c r="F304" s="388"/>
      <c r="G304" s="388"/>
      <c r="H304" s="388"/>
      <c r="I304" s="388"/>
      <c r="J304" s="388"/>
      <c r="K304" s="388"/>
      <c r="L304" s="386"/>
      <c r="M304" s="386"/>
      <c r="N304" s="386"/>
      <c r="O304" s="386"/>
      <c r="P304" s="386"/>
      <c r="Q304" s="386"/>
      <c r="R304" s="386"/>
      <c r="S304" s="386"/>
      <c r="T304" s="386"/>
      <c r="U304" s="386"/>
    </row>
    <row r="305" spans="1:21">
      <c r="A305" s="386"/>
      <c r="B305" s="386"/>
      <c r="C305" s="386"/>
      <c r="D305" s="386"/>
      <c r="E305" s="386"/>
      <c r="F305" s="388"/>
      <c r="G305" s="388"/>
      <c r="H305" s="388"/>
      <c r="I305" s="388"/>
      <c r="J305" s="388"/>
      <c r="K305" s="388"/>
      <c r="L305" s="386"/>
      <c r="M305" s="386"/>
      <c r="N305" s="386"/>
      <c r="O305" s="386"/>
      <c r="P305" s="386"/>
      <c r="Q305" s="386"/>
      <c r="R305" s="386"/>
      <c r="S305" s="386"/>
      <c r="T305" s="386"/>
      <c r="U305" s="386"/>
    </row>
    <row r="306" spans="1:21">
      <c r="A306" s="386"/>
      <c r="B306" s="386"/>
      <c r="C306" s="386"/>
      <c r="D306" s="386"/>
      <c r="E306" s="386"/>
      <c r="F306" s="386"/>
      <c r="G306" s="386"/>
      <c r="H306" s="386"/>
      <c r="I306" s="386"/>
      <c r="J306" s="386"/>
      <c r="K306" s="386"/>
      <c r="L306" s="386"/>
      <c r="M306" s="386"/>
      <c r="N306" s="386"/>
      <c r="O306" s="386"/>
      <c r="P306" s="386"/>
      <c r="Q306" s="386"/>
      <c r="R306" s="386"/>
      <c r="S306" s="386"/>
      <c r="T306" s="386"/>
      <c r="U306" s="386"/>
    </row>
    <row r="307" spans="1:21">
      <c r="A307" s="386"/>
      <c r="B307" s="386"/>
      <c r="C307" s="386"/>
      <c r="D307" s="386"/>
      <c r="E307" s="386"/>
      <c r="F307" s="386"/>
      <c r="G307" s="386"/>
      <c r="H307" s="386"/>
      <c r="I307" s="386"/>
      <c r="J307" s="386"/>
      <c r="K307" s="386"/>
      <c r="L307" s="386"/>
      <c r="M307" s="386"/>
      <c r="N307" s="386"/>
      <c r="O307" s="386"/>
      <c r="P307" s="386"/>
      <c r="Q307" s="386"/>
      <c r="R307" s="386"/>
      <c r="S307" s="386"/>
      <c r="T307" s="386"/>
      <c r="U307" s="386"/>
    </row>
    <row r="308" spans="1:21">
      <c r="A308" s="386"/>
      <c r="B308" s="386"/>
      <c r="C308" s="386"/>
      <c r="D308" s="386"/>
      <c r="E308" s="386"/>
      <c r="F308" s="386"/>
      <c r="G308" s="386"/>
      <c r="H308" s="386"/>
      <c r="I308" s="386"/>
      <c r="J308" s="386"/>
      <c r="K308" s="386"/>
      <c r="L308" s="386"/>
      <c r="M308" s="386"/>
      <c r="N308" s="386"/>
      <c r="O308" s="386"/>
      <c r="P308" s="386"/>
      <c r="Q308" s="386"/>
      <c r="R308" s="386"/>
      <c r="S308" s="386"/>
      <c r="T308" s="386"/>
      <c r="U308" s="386"/>
    </row>
    <row r="309" spans="1:21">
      <c r="A309" s="386"/>
      <c r="B309" s="386"/>
      <c r="C309" s="386"/>
      <c r="D309" s="386"/>
      <c r="E309" s="386"/>
      <c r="F309" s="386"/>
      <c r="G309" s="386"/>
      <c r="H309" s="386"/>
      <c r="I309" s="386"/>
      <c r="J309" s="386"/>
      <c r="K309" s="386"/>
      <c r="L309" s="386"/>
      <c r="M309" s="386"/>
      <c r="N309" s="386"/>
      <c r="O309" s="386"/>
      <c r="P309" s="386"/>
      <c r="Q309" s="386"/>
      <c r="R309" s="386"/>
      <c r="S309" s="386"/>
      <c r="T309" s="386"/>
      <c r="U309" s="386"/>
    </row>
    <row r="310" spans="1:21" ht="39" customHeight="1">
      <c r="A310" s="386"/>
      <c r="B310" s="386"/>
      <c r="C310" s="386"/>
      <c r="D310" s="386"/>
      <c r="E310" s="386"/>
      <c r="F310" s="386"/>
      <c r="G310" s="386"/>
      <c r="H310" s="386"/>
      <c r="I310" s="386"/>
      <c r="J310" s="386"/>
      <c r="K310" s="386"/>
      <c r="L310" s="386"/>
      <c r="M310" s="386"/>
      <c r="N310" s="386"/>
      <c r="O310" s="386"/>
      <c r="P310" s="386"/>
      <c r="Q310" s="386"/>
      <c r="R310" s="386"/>
      <c r="S310" s="386"/>
      <c r="T310" s="386"/>
      <c r="U310" s="386"/>
    </row>
    <row r="311" spans="1:21">
      <c r="A311" s="386"/>
      <c r="B311" s="386"/>
      <c r="C311" s="386"/>
      <c r="D311" s="386"/>
      <c r="E311" s="386"/>
      <c r="F311" s="386"/>
      <c r="G311" s="386"/>
      <c r="H311" s="386"/>
      <c r="I311" s="386"/>
      <c r="J311" s="386"/>
      <c r="K311" s="386"/>
      <c r="L311" s="386"/>
      <c r="M311" s="386"/>
      <c r="N311" s="386"/>
      <c r="O311" s="386"/>
      <c r="P311" s="386"/>
      <c r="Q311" s="386"/>
      <c r="R311" s="386"/>
      <c r="S311" s="386"/>
      <c r="T311" s="386"/>
      <c r="U311" s="386"/>
    </row>
    <row r="312" spans="1:21">
      <c r="A312" s="386"/>
      <c r="B312" s="386"/>
      <c r="C312" s="386"/>
      <c r="D312" s="386"/>
      <c r="E312" s="386"/>
      <c r="F312" s="386"/>
      <c r="G312" s="386"/>
      <c r="H312" s="386"/>
      <c r="I312" s="386"/>
      <c r="J312" s="386"/>
      <c r="K312" s="386"/>
      <c r="L312" s="386"/>
      <c r="M312" s="386"/>
      <c r="N312" s="386"/>
      <c r="O312" s="386"/>
      <c r="P312" s="386"/>
      <c r="Q312" s="386"/>
      <c r="R312" s="386"/>
      <c r="S312" s="386"/>
      <c r="T312" s="386"/>
      <c r="U312" s="386"/>
    </row>
    <row r="313" spans="1:21">
      <c r="A313" s="386"/>
      <c r="B313" s="386"/>
      <c r="C313" s="386"/>
      <c r="D313" s="386"/>
      <c r="E313" s="386"/>
      <c r="F313" s="386"/>
      <c r="G313" s="386"/>
      <c r="H313" s="386"/>
      <c r="I313" s="386"/>
      <c r="J313" s="386"/>
      <c r="K313" s="386"/>
      <c r="L313" s="386"/>
      <c r="M313" s="386"/>
      <c r="N313" s="386"/>
      <c r="O313" s="386"/>
      <c r="P313" s="386"/>
      <c r="Q313" s="386"/>
      <c r="R313" s="386"/>
      <c r="S313" s="386"/>
      <c r="T313" s="386"/>
      <c r="U313" s="386"/>
    </row>
    <row r="314" spans="1:21">
      <c r="A314" s="386"/>
      <c r="B314" s="386"/>
      <c r="C314" s="386"/>
      <c r="D314" s="386"/>
      <c r="E314" s="386"/>
      <c r="F314" s="386"/>
      <c r="G314" s="386"/>
      <c r="H314" s="386"/>
      <c r="I314" s="386"/>
      <c r="J314" s="386"/>
      <c r="K314" s="386"/>
      <c r="L314" s="386"/>
      <c r="M314" s="386"/>
      <c r="N314" s="386"/>
      <c r="O314" s="386"/>
      <c r="P314" s="386"/>
      <c r="Q314" s="386"/>
      <c r="R314" s="386"/>
      <c r="S314" s="386"/>
      <c r="T314" s="386"/>
      <c r="U314" s="386"/>
    </row>
    <row r="315" spans="1:21">
      <c r="A315" s="386"/>
      <c r="B315" s="386"/>
      <c r="C315" s="386"/>
      <c r="D315" s="386"/>
      <c r="E315" s="386"/>
      <c r="F315" s="386"/>
      <c r="G315" s="386"/>
      <c r="H315" s="386"/>
      <c r="I315" s="386"/>
      <c r="J315" s="386"/>
      <c r="K315" s="386"/>
      <c r="L315" s="386"/>
      <c r="M315" s="386"/>
      <c r="N315" s="386"/>
      <c r="O315" s="386"/>
      <c r="P315" s="386"/>
      <c r="Q315" s="386"/>
      <c r="R315" s="386"/>
      <c r="S315" s="386"/>
      <c r="T315" s="386"/>
      <c r="U315" s="386"/>
    </row>
    <row r="316" spans="1:21">
      <c r="A316" s="386"/>
      <c r="B316" s="386"/>
      <c r="C316" s="386"/>
      <c r="D316" s="386"/>
      <c r="E316" s="386"/>
      <c r="F316" s="386"/>
      <c r="G316" s="386"/>
      <c r="H316" s="386"/>
      <c r="I316" s="386"/>
      <c r="J316" s="386"/>
      <c r="K316" s="386"/>
      <c r="L316" s="386"/>
      <c r="M316" s="386"/>
      <c r="N316" s="386"/>
      <c r="O316" s="386"/>
      <c r="P316" s="386"/>
      <c r="Q316" s="386"/>
      <c r="R316" s="386"/>
      <c r="S316" s="386"/>
      <c r="T316" s="386"/>
      <c r="U316" s="386"/>
    </row>
    <row r="317" spans="1:21">
      <c r="A317" s="386"/>
      <c r="B317" s="386"/>
      <c r="C317" s="386"/>
      <c r="D317" s="386"/>
      <c r="E317" s="386"/>
      <c r="F317" s="386"/>
      <c r="G317" s="386"/>
      <c r="H317" s="386"/>
      <c r="I317" s="386"/>
      <c r="J317" s="386"/>
      <c r="K317" s="386"/>
      <c r="L317" s="386"/>
      <c r="M317" s="386"/>
      <c r="N317" s="386"/>
      <c r="O317" s="386"/>
      <c r="P317" s="386"/>
      <c r="Q317" s="386"/>
      <c r="R317" s="386"/>
      <c r="S317" s="386"/>
      <c r="T317" s="386"/>
      <c r="U317" s="386"/>
    </row>
    <row r="318" spans="1:21">
      <c r="A318" s="386"/>
      <c r="B318" s="386"/>
      <c r="C318" s="386"/>
      <c r="D318" s="386"/>
      <c r="E318" s="386"/>
      <c r="F318" s="386"/>
      <c r="G318" s="386"/>
      <c r="H318" s="386"/>
      <c r="I318" s="386"/>
      <c r="J318" s="386"/>
      <c r="K318" s="386"/>
      <c r="L318" s="386"/>
      <c r="M318" s="386"/>
      <c r="N318" s="386"/>
      <c r="O318" s="386"/>
      <c r="P318" s="386"/>
      <c r="Q318" s="386"/>
      <c r="R318" s="386"/>
      <c r="S318" s="386"/>
      <c r="T318" s="386"/>
      <c r="U318" s="386"/>
    </row>
    <row r="319" spans="1:21">
      <c r="A319" s="386"/>
      <c r="B319" s="386"/>
      <c r="C319" s="386"/>
      <c r="D319" s="386"/>
      <c r="E319" s="386"/>
      <c r="F319" s="386"/>
      <c r="G319" s="386"/>
      <c r="H319" s="386"/>
      <c r="I319" s="386"/>
      <c r="J319" s="386"/>
      <c r="K319" s="386"/>
      <c r="L319" s="386"/>
      <c r="M319" s="386"/>
      <c r="N319" s="386"/>
      <c r="O319" s="386"/>
      <c r="P319" s="386"/>
      <c r="Q319" s="386"/>
      <c r="R319" s="386"/>
      <c r="S319" s="386"/>
      <c r="T319" s="386"/>
      <c r="U319" s="386"/>
    </row>
    <row r="320" spans="1:21">
      <c r="A320" s="386"/>
      <c r="B320" s="386"/>
      <c r="C320" s="386"/>
      <c r="D320" s="386"/>
      <c r="E320" s="386"/>
      <c r="F320" s="386"/>
      <c r="G320" s="386"/>
      <c r="H320" s="386"/>
      <c r="I320" s="386"/>
      <c r="J320" s="386"/>
      <c r="K320" s="386"/>
      <c r="L320" s="386"/>
      <c r="M320" s="386"/>
      <c r="N320" s="386"/>
      <c r="O320" s="386"/>
      <c r="P320" s="386"/>
      <c r="Q320" s="386"/>
      <c r="R320" s="386"/>
      <c r="S320" s="386"/>
      <c r="T320" s="386"/>
      <c r="U320" s="386"/>
    </row>
    <row r="321" spans="1:21">
      <c r="A321" s="386"/>
      <c r="B321" s="386"/>
      <c r="C321" s="386"/>
      <c r="D321" s="386"/>
      <c r="E321" s="386"/>
      <c r="F321" s="386"/>
      <c r="G321" s="386"/>
      <c r="H321" s="386"/>
      <c r="I321" s="386"/>
      <c r="J321" s="386"/>
      <c r="K321" s="386"/>
      <c r="L321" s="386"/>
      <c r="M321" s="386"/>
      <c r="N321" s="386"/>
      <c r="O321" s="386"/>
      <c r="P321" s="386"/>
      <c r="Q321" s="386"/>
      <c r="R321" s="386"/>
      <c r="S321" s="386"/>
      <c r="T321" s="386"/>
      <c r="U321" s="386"/>
    </row>
    <row r="322" spans="1:21">
      <c r="A322" s="386"/>
      <c r="B322" s="386"/>
      <c r="C322" s="386"/>
      <c r="D322" s="386"/>
      <c r="E322" s="386"/>
      <c r="F322" s="386"/>
      <c r="G322" s="386"/>
      <c r="H322" s="386"/>
      <c r="I322" s="386"/>
      <c r="J322" s="386"/>
      <c r="K322" s="386"/>
      <c r="L322" s="386"/>
      <c r="M322" s="386"/>
      <c r="N322" s="386"/>
      <c r="O322" s="386"/>
      <c r="P322" s="386"/>
      <c r="Q322" s="386"/>
      <c r="R322" s="386"/>
      <c r="S322" s="386"/>
      <c r="T322" s="386"/>
      <c r="U322" s="386"/>
    </row>
    <row r="323" spans="1:21">
      <c r="A323" s="386"/>
      <c r="B323" s="386"/>
      <c r="C323" s="386"/>
      <c r="D323" s="386"/>
      <c r="E323" s="386"/>
      <c r="F323" s="386"/>
      <c r="G323" s="386"/>
      <c r="H323" s="386"/>
      <c r="I323" s="386"/>
      <c r="J323" s="386"/>
      <c r="K323" s="386"/>
      <c r="L323" s="386"/>
      <c r="M323" s="386"/>
      <c r="N323" s="386"/>
      <c r="O323" s="386"/>
      <c r="P323" s="386"/>
      <c r="Q323" s="386"/>
      <c r="R323" s="386"/>
      <c r="S323" s="386"/>
      <c r="T323" s="386"/>
      <c r="U323" s="386"/>
    </row>
    <row r="324" spans="1:21">
      <c r="A324" s="386"/>
      <c r="B324" s="386"/>
      <c r="C324" s="386"/>
      <c r="D324" s="386"/>
      <c r="E324" s="386"/>
      <c r="F324" s="386"/>
      <c r="G324" s="386"/>
      <c r="H324" s="386"/>
      <c r="I324" s="386"/>
      <c r="J324" s="386"/>
      <c r="K324" s="386"/>
      <c r="L324" s="386"/>
      <c r="M324" s="386"/>
      <c r="N324" s="386"/>
      <c r="O324" s="386"/>
      <c r="P324" s="386"/>
      <c r="Q324" s="386"/>
      <c r="R324" s="386"/>
      <c r="S324" s="386"/>
      <c r="T324" s="386"/>
      <c r="U324" s="386"/>
    </row>
    <row r="325" spans="1:21">
      <c r="A325" s="386"/>
      <c r="B325" s="386"/>
      <c r="C325" s="386"/>
      <c r="D325" s="386"/>
      <c r="E325" s="386"/>
      <c r="F325" s="386"/>
      <c r="G325" s="386"/>
      <c r="H325" s="386"/>
      <c r="I325" s="386"/>
      <c r="J325" s="386"/>
      <c r="K325" s="386"/>
      <c r="L325" s="386"/>
      <c r="M325" s="386"/>
      <c r="N325" s="386"/>
      <c r="O325" s="386"/>
      <c r="P325" s="386"/>
      <c r="Q325" s="386"/>
      <c r="R325" s="386"/>
      <c r="S325" s="386"/>
      <c r="T325" s="386"/>
      <c r="U325" s="386"/>
    </row>
    <row r="326" spans="1:21">
      <c r="A326" s="386"/>
      <c r="B326" s="386"/>
      <c r="C326" s="386"/>
      <c r="D326" s="386"/>
      <c r="E326" s="386"/>
      <c r="F326" s="386"/>
      <c r="G326" s="386"/>
      <c r="H326" s="386"/>
      <c r="I326" s="386"/>
      <c r="J326" s="386"/>
      <c r="K326" s="386"/>
      <c r="L326" s="386"/>
      <c r="M326" s="386"/>
      <c r="N326" s="386"/>
      <c r="O326" s="386"/>
      <c r="P326" s="386"/>
      <c r="Q326" s="386"/>
      <c r="R326" s="386"/>
      <c r="S326" s="386"/>
      <c r="T326" s="386"/>
      <c r="U326" s="386"/>
    </row>
    <row r="327" spans="1:21">
      <c r="A327" s="386"/>
      <c r="B327" s="386"/>
      <c r="C327" s="386"/>
      <c r="D327" s="386"/>
      <c r="E327" s="386"/>
      <c r="F327" s="386"/>
      <c r="G327" s="386"/>
      <c r="H327" s="386"/>
      <c r="I327" s="386"/>
      <c r="J327" s="386"/>
      <c r="K327" s="386"/>
      <c r="L327" s="386"/>
      <c r="M327" s="386"/>
      <c r="N327" s="386"/>
      <c r="O327" s="386"/>
      <c r="P327" s="386"/>
      <c r="Q327" s="386"/>
      <c r="R327" s="386"/>
      <c r="S327" s="386"/>
      <c r="T327" s="386"/>
      <c r="U327" s="386"/>
    </row>
    <row r="328" spans="1:21">
      <c r="A328" s="386"/>
      <c r="B328" s="386"/>
      <c r="C328" s="386"/>
      <c r="D328" s="386"/>
      <c r="E328" s="386"/>
      <c r="F328" s="386"/>
      <c r="G328" s="386"/>
      <c r="H328" s="386"/>
      <c r="I328" s="386"/>
      <c r="J328" s="386"/>
      <c r="K328" s="386"/>
      <c r="L328" s="386"/>
      <c r="M328" s="386"/>
      <c r="N328" s="386"/>
      <c r="O328" s="386"/>
      <c r="P328" s="386"/>
      <c r="Q328" s="386"/>
      <c r="R328" s="386"/>
      <c r="S328" s="386"/>
      <c r="T328" s="386"/>
      <c r="U328" s="386"/>
    </row>
    <row r="329" spans="1:21">
      <c r="A329" s="386"/>
      <c r="B329" s="386"/>
      <c r="C329" s="386"/>
      <c r="D329" s="386"/>
      <c r="E329" s="386"/>
      <c r="F329" s="386"/>
      <c r="G329" s="386"/>
      <c r="H329" s="386"/>
      <c r="I329" s="386"/>
      <c r="J329" s="386"/>
      <c r="K329" s="386"/>
      <c r="L329" s="386"/>
      <c r="M329" s="386"/>
      <c r="N329" s="386"/>
      <c r="O329" s="386"/>
      <c r="P329" s="386"/>
      <c r="Q329" s="386"/>
      <c r="R329" s="386"/>
      <c r="S329" s="386"/>
      <c r="T329" s="386"/>
      <c r="U329" s="386"/>
    </row>
    <row r="330" spans="1:21">
      <c r="A330" s="386"/>
      <c r="B330" s="386"/>
      <c r="C330" s="386"/>
      <c r="D330" s="386"/>
      <c r="E330" s="386"/>
      <c r="F330" s="386"/>
      <c r="G330" s="386"/>
      <c r="H330" s="386"/>
      <c r="I330" s="386"/>
      <c r="J330" s="386"/>
      <c r="K330" s="386"/>
      <c r="L330" s="386"/>
      <c r="M330" s="386"/>
      <c r="N330" s="386"/>
      <c r="O330" s="386"/>
      <c r="P330" s="386"/>
      <c r="Q330" s="386"/>
      <c r="R330" s="386"/>
      <c r="S330" s="386"/>
      <c r="T330" s="386"/>
      <c r="U330" s="386"/>
    </row>
    <row r="331" spans="1:21">
      <c r="A331" s="386"/>
      <c r="B331" s="386"/>
      <c r="C331" s="386"/>
      <c r="D331" s="386"/>
      <c r="E331" s="386"/>
      <c r="F331" s="386"/>
      <c r="G331" s="386"/>
      <c r="H331" s="386"/>
      <c r="I331" s="386"/>
      <c r="J331" s="386"/>
      <c r="K331" s="386"/>
      <c r="L331" s="386"/>
      <c r="M331" s="386"/>
      <c r="N331" s="386"/>
      <c r="O331" s="386"/>
      <c r="P331" s="386"/>
      <c r="Q331" s="386"/>
      <c r="R331" s="386"/>
      <c r="S331" s="386"/>
      <c r="T331" s="386"/>
      <c r="U331" s="386"/>
    </row>
    <row r="332" spans="1:21">
      <c r="A332" s="386"/>
      <c r="B332" s="386"/>
      <c r="C332" s="386"/>
      <c r="D332" s="386"/>
      <c r="E332" s="386"/>
      <c r="F332" s="386"/>
      <c r="G332" s="386"/>
      <c r="H332" s="386"/>
      <c r="I332" s="386"/>
      <c r="J332" s="386"/>
      <c r="K332" s="386"/>
      <c r="L332" s="386"/>
      <c r="M332" s="386"/>
      <c r="N332" s="386"/>
      <c r="O332" s="386"/>
      <c r="P332" s="386"/>
      <c r="Q332" s="386"/>
      <c r="R332" s="386"/>
      <c r="S332" s="386"/>
      <c r="T332" s="386"/>
      <c r="U332" s="386"/>
    </row>
    <row r="333" spans="1:21">
      <c r="A333" s="386"/>
      <c r="B333" s="386"/>
      <c r="C333" s="386"/>
      <c r="D333" s="386"/>
      <c r="E333" s="386"/>
      <c r="F333" s="386"/>
      <c r="G333" s="386"/>
      <c r="H333" s="386"/>
      <c r="I333" s="386"/>
      <c r="J333" s="386"/>
      <c r="K333" s="386"/>
      <c r="L333" s="386"/>
      <c r="M333" s="386"/>
      <c r="N333" s="386"/>
      <c r="O333" s="386"/>
      <c r="P333" s="386"/>
      <c r="Q333" s="386"/>
      <c r="R333" s="386"/>
      <c r="S333" s="386"/>
      <c r="T333" s="386"/>
      <c r="U333" s="386"/>
    </row>
    <row r="334" spans="1:21">
      <c r="A334" s="386"/>
      <c r="B334" s="386"/>
      <c r="C334" s="386"/>
      <c r="D334" s="386"/>
      <c r="E334" s="386"/>
      <c r="F334" s="386"/>
      <c r="G334" s="386"/>
      <c r="H334" s="386"/>
      <c r="I334" s="386"/>
      <c r="J334" s="386"/>
      <c r="K334" s="386"/>
      <c r="L334" s="386"/>
      <c r="M334" s="386"/>
      <c r="N334" s="386"/>
      <c r="O334" s="386"/>
      <c r="P334" s="386"/>
      <c r="Q334" s="386"/>
      <c r="R334" s="386"/>
      <c r="S334" s="386"/>
      <c r="T334" s="386"/>
      <c r="U334" s="386"/>
    </row>
    <row r="335" spans="1:21">
      <c r="A335" s="386"/>
      <c r="B335" s="386"/>
      <c r="C335" s="386"/>
      <c r="D335" s="386"/>
      <c r="E335" s="386"/>
      <c r="F335" s="386"/>
      <c r="G335" s="386"/>
      <c r="H335" s="386"/>
      <c r="I335" s="386"/>
      <c r="J335" s="386"/>
      <c r="K335" s="386"/>
      <c r="L335" s="386"/>
      <c r="M335" s="386"/>
      <c r="N335" s="386"/>
      <c r="O335" s="386"/>
      <c r="P335" s="386"/>
      <c r="Q335" s="386"/>
      <c r="R335" s="386"/>
      <c r="S335" s="386"/>
      <c r="T335" s="386"/>
      <c r="U335" s="386"/>
    </row>
    <row r="336" spans="1:21">
      <c r="A336" s="386"/>
      <c r="B336" s="386"/>
      <c r="C336" s="386"/>
      <c r="D336" s="386"/>
      <c r="E336" s="386"/>
      <c r="F336" s="386"/>
      <c r="G336" s="386"/>
      <c r="H336" s="386"/>
      <c r="I336" s="386"/>
      <c r="J336" s="386"/>
      <c r="K336" s="386"/>
      <c r="L336" s="386"/>
      <c r="M336" s="386"/>
      <c r="N336" s="386"/>
      <c r="O336" s="386"/>
      <c r="P336" s="386"/>
      <c r="Q336" s="386"/>
      <c r="R336" s="386"/>
      <c r="S336" s="386"/>
      <c r="T336" s="386"/>
      <c r="U336" s="386"/>
    </row>
    <row r="337" spans="1:21">
      <c r="A337" s="386"/>
      <c r="B337" s="386"/>
      <c r="C337" s="386"/>
      <c r="D337" s="386"/>
      <c r="E337" s="386"/>
      <c r="F337" s="386"/>
      <c r="G337" s="386"/>
      <c r="H337" s="386"/>
      <c r="I337" s="386"/>
      <c r="J337" s="386"/>
      <c r="K337" s="386"/>
      <c r="L337" s="386"/>
      <c r="M337" s="386"/>
      <c r="N337" s="386"/>
      <c r="O337" s="386"/>
      <c r="P337" s="386"/>
      <c r="Q337" s="386"/>
      <c r="R337" s="386"/>
      <c r="S337" s="386"/>
      <c r="T337" s="386"/>
      <c r="U337" s="386"/>
    </row>
    <row r="338" spans="1:21">
      <c r="A338" s="386"/>
      <c r="B338" s="386"/>
      <c r="C338" s="386"/>
      <c r="D338" s="386"/>
      <c r="E338" s="386"/>
      <c r="F338" s="386"/>
      <c r="G338" s="386"/>
      <c r="H338" s="386"/>
      <c r="I338" s="386"/>
      <c r="J338" s="386"/>
      <c r="K338" s="386"/>
      <c r="L338" s="386"/>
      <c r="M338" s="386"/>
      <c r="N338" s="386"/>
      <c r="O338" s="386"/>
      <c r="P338" s="386"/>
      <c r="Q338" s="386"/>
      <c r="R338" s="386"/>
      <c r="S338" s="386"/>
      <c r="T338" s="386"/>
      <c r="U338" s="386"/>
    </row>
    <row r="339" spans="1:21">
      <c r="A339" s="386"/>
      <c r="B339" s="386"/>
      <c r="C339" s="386"/>
      <c r="D339" s="386"/>
      <c r="E339" s="386"/>
      <c r="F339" s="386"/>
      <c r="G339" s="386"/>
      <c r="H339" s="386"/>
      <c r="I339" s="386"/>
      <c r="J339" s="386"/>
      <c r="K339" s="386"/>
      <c r="L339" s="386"/>
      <c r="M339" s="386"/>
      <c r="N339" s="386"/>
      <c r="O339" s="386"/>
      <c r="P339" s="386"/>
      <c r="Q339" s="386"/>
      <c r="R339" s="386"/>
      <c r="S339" s="386"/>
      <c r="T339" s="386"/>
      <c r="U339" s="386"/>
    </row>
    <row r="340" spans="1:21">
      <c r="A340" s="386"/>
      <c r="B340" s="386"/>
      <c r="C340" s="386"/>
      <c r="D340" s="386"/>
      <c r="E340" s="386"/>
      <c r="F340" s="386"/>
      <c r="G340" s="386"/>
      <c r="H340" s="386"/>
      <c r="I340" s="386"/>
      <c r="J340" s="386"/>
      <c r="K340" s="386"/>
      <c r="L340" s="386"/>
      <c r="M340" s="386"/>
      <c r="N340" s="386"/>
      <c r="O340" s="386"/>
      <c r="P340" s="386"/>
      <c r="Q340" s="386"/>
      <c r="R340" s="386"/>
      <c r="S340" s="386"/>
      <c r="T340" s="386"/>
      <c r="U340" s="386"/>
    </row>
    <row r="341" spans="1:21">
      <c r="A341" s="386"/>
      <c r="B341" s="386"/>
      <c r="C341" s="386"/>
      <c r="D341" s="386"/>
      <c r="E341" s="386"/>
      <c r="F341" s="386"/>
      <c r="G341" s="386"/>
      <c r="H341" s="386"/>
      <c r="I341" s="386"/>
      <c r="J341" s="386"/>
      <c r="K341" s="386"/>
      <c r="L341" s="386"/>
      <c r="M341" s="386"/>
      <c r="N341" s="386"/>
      <c r="O341" s="386"/>
      <c r="P341" s="386"/>
      <c r="Q341" s="386"/>
      <c r="R341" s="386"/>
      <c r="S341" s="386"/>
      <c r="T341" s="386"/>
      <c r="U341" s="386"/>
    </row>
    <row r="342" spans="1:21">
      <c r="A342" s="386"/>
      <c r="B342" s="386"/>
      <c r="C342" s="386"/>
      <c r="D342" s="386"/>
      <c r="E342" s="386"/>
      <c r="F342" s="386"/>
      <c r="G342" s="386"/>
      <c r="H342" s="386"/>
      <c r="I342" s="386"/>
      <c r="J342" s="386"/>
      <c r="K342" s="386"/>
      <c r="L342" s="386"/>
      <c r="M342" s="386"/>
      <c r="N342" s="386"/>
      <c r="O342" s="386"/>
      <c r="P342" s="386"/>
      <c r="Q342" s="386"/>
      <c r="R342" s="386"/>
      <c r="S342" s="386"/>
      <c r="T342" s="386"/>
      <c r="U342" s="386"/>
    </row>
    <row r="343" spans="1:21">
      <c r="A343" s="386"/>
      <c r="B343" s="386"/>
      <c r="C343" s="386"/>
      <c r="D343" s="386"/>
      <c r="E343" s="386"/>
      <c r="F343" s="386"/>
      <c r="G343" s="386"/>
      <c r="H343" s="386"/>
      <c r="I343" s="386"/>
      <c r="J343" s="386"/>
      <c r="K343" s="386"/>
      <c r="L343" s="386"/>
      <c r="M343" s="386"/>
      <c r="N343" s="386"/>
      <c r="O343" s="386"/>
      <c r="P343" s="386"/>
      <c r="Q343" s="386"/>
      <c r="R343" s="386"/>
      <c r="S343" s="386"/>
      <c r="T343" s="386"/>
      <c r="U343" s="386"/>
    </row>
    <row r="344" spans="1:21">
      <c r="A344" s="386"/>
      <c r="B344" s="386"/>
      <c r="C344" s="386"/>
      <c r="D344" s="386"/>
      <c r="E344" s="386"/>
      <c r="F344" s="386"/>
      <c r="G344" s="386"/>
      <c r="H344" s="386"/>
      <c r="I344" s="386"/>
      <c r="J344" s="386"/>
      <c r="K344" s="386"/>
      <c r="L344" s="386"/>
      <c r="M344" s="386"/>
      <c r="N344" s="386"/>
      <c r="O344" s="386"/>
      <c r="P344" s="386"/>
      <c r="Q344" s="386"/>
      <c r="R344" s="386"/>
      <c r="S344" s="386"/>
      <c r="T344" s="386"/>
      <c r="U344" s="386"/>
    </row>
    <row r="345" spans="1:21">
      <c r="A345" s="386"/>
      <c r="B345" s="386"/>
      <c r="C345" s="386"/>
      <c r="D345" s="386"/>
      <c r="E345" s="386"/>
      <c r="F345" s="386"/>
      <c r="G345" s="386"/>
      <c r="H345" s="386"/>
      <c r="I345" s="386"/>
      <c r="J345" s="386"/>
      <c r="K345" s="386"/>
      <c r="L345" s="386"/>
      <c r="M345" s="386"/>
      <c r="N345" s="386"/>
      <c r="O345" s="386"/>
      <c r="P345" s="386"/>
      <c r="Q345" s="386"/>
      <c r="R345" s="386"/>
      <c r="S345" s="386"/>
      <c r="T345" s="386"/>
      <c r="U345" s="386"/>
    </row>
    <row r="346" spans="1:21">
      <c r="A346" s="386"/>
      <c r="B346" s="386"/>
      <c r="C346" s="386"/>
      <c r="D346" s="386"/>
      <c r="E346" s="386"/>
      <c r="F346" s="386"/>
      <c r="G346" s="386"/>
      <c r="H346" s="386"/>
      <c r="I346" s="386"/>
      <c r="J346" s="386"/>
      <c r="K346" s="386"/>
      <c r="L346" s="386"/>
      <c r="M346" s="386"/>
      <c r="N346" s="386"/>
      <c r="O346" s="386"/>
      <c r="P346" s="386"/>
      <c r="Q346" s="386"/>
      <c r="R346" s="386"/>
      <c r="S346" s="386"/>
      <c r="T346" s="386"/>
      <c r="U346" s="386"/>
    </row>
    <row r="347" spans="1:21">
      <c r="A347" s="386"/>
      <c r="B347" s="386"/>
      <c r="C347" s="386"/>
      <c r="D347" s="386"/>
      <c r="E347" s="386"/>
      <c r="F347" s="386"/>
      <c r="G347" s="386"/>
      <c r="H347" s="386"/>
      <c r="I347" s="386"/>
      <c r="J347" s="386"/>
      <c r="K347" s="386"/>
      <c r="L347" s="386"/>
      <c r="M347" s="386"/>
      <c r="N347" s="386"/>
      <c r="O347" s="386"/>
      <c r="P347" s="386"/>
      <c r="Q347" s="386"/>
      <c r="R347" s="386"/>
      <c r="S347" s="386"/>
      <c r="T347" s="386"/>
      <c r="U347" s="386"/>
    </row>
    <row r="348" spans="1:21">
      <c r="A348" s="386"/>
      <c r="B348" s="386"/>
      <c r="C348" s="386"/>
      <c r="D348" s="386"/>
      <c r="E348" s="386"/>
      <c r="F348" s="386"/>
      <c r="G348" s="386"/>
      <c r="H348" s="386"/>
      <c r="I348" s="386"/>
      <c r="J348" s="386"/>
      <c r="K348" s="386"/>
      <c r="L348" s="386"/>
      <c r="M348" s="386"/>
      <c r="N348" s="386"/>
      <c r="O348" s="386"/>
      <c r="P348" s="386"/>
      <c r="Q348" s="386"/>
      <c r="R348" s="386"/>
      <c r="S348" s="386"/>
      <c r="T348" s="386"/>
      <c r="U348" s="386"/>
    </row>
    <row r="349" spans="1:21">
      <c r="A349" s="386"/>
      <c r="B349" s="386"/>
      <c r="C349" s="386"/>
      <c r="D349" s="386"/>
      <c r="E349" s="386"/>
      <c r="F349" s="386"/>
      <c r="G349" s="386"/>
      <c r="H349" s="386"/>
      <c r="I349" s="386"/>
      <c r="J349" s="386"/>
      <c r="K349" s="386"/>
      <c r="L349" s="386"/>
      <c r="M349" s="386"/>
      <c r="N349" s="386"/>
      <c r="O349" s="386"/>
      <c r="P349" s="386"/>
      <c r="Q349" s="386"/>
      <c r="R349" s="386"/>
      <c r="S349" s="386"/>
      <c r="T349" s="386"/>
      <c r="U349" s="386"/>
    </row>
    <row r="350" spans="1:21">
      <c r="A350" s="386"/>
      <c r="B350" s="386"/>
      <c r="C350" s="386"/>
      <c r="D350" s="386"/>
      <c r="E350" s="386"/>
      <c r="F350" s="386"/>
      <c r="G350" s="386"/>
      <c r="H350" s="386"/>
      <c r="I350" s="386"/>
      <c r="J350" s="386"/>
      <c r="K350" s="386"/>
      <c r="L350" s="386"/>
      <c r="M350" s="386"/>
      <c r="N350" s="386"/>
      <c r="O350" s="386"/>
      <c r="P350" s="386"/>
      <c r="Q350" s="386"/>
      <c r="R350" s="386"/>
      <c r="S350" s="386"/>
      <c r="T350" s="386"/>
      <c r="U350" s="386"/>
    </row>
    <row r="351" spans="1:21">
      <c r="A351" s="386"/>
      <c r="B351" s="386"/>
      <c r="C351" s="386"/>
      <c r="D351" s="386"/>
      <c r="E351" s="386"/>
      <c r="F351" s="386"/>
      <c r="G351" s="386"/>
      <c r="H351" s="386"/>
      <c r="I351" s="386"/>
      <c r="J351" s="386"/>
      <c r="K351" s="386"/>
      <c r="L351" s="386"/>
      <c r="M351" s="386"/>
      <c r="N351" s="386"/>
      <c r="O351" s="386"/>
      <c r="P351" s="386"/>
      <c r="Q351" s="386"/>
      <c r="R351" s="386"/>
      <c r="S351" s="386"/>
      <c r="T351" s="386"/>
      <c r="U351" s="386"/>
    </row>
    <row r="352" spans="1:21">
      <c r="A352" s="386"/>
      <c r="B352" s="386"/>
      <c r="C352" s="386"/>
      <c r="D352" s="386"/>
      <c r="E352" s="386"/>
      <c r="F352" s="386"/>
      <c r="G352" s="386"/>
      <c r="H352" s="386"/>
      <c r="I352" s="386"/>
      <c r="J352" s="386"/>
      <c r="K352" s="386"/>
      <c r="L352" s="386"/>
      <c r="M352" s="386"/>
      <c r="N352" s="386"/>
      <c r="O352" s="386"/>
      <c r="P352" s="386"/>
      <c r="Q352" s="386"/>
      <c r="R352" s="386"/>
      <c r="S352" s="386"/>
      <c r="T352" s="386"/>
      <c r="U352" s="386"/>
    </row>
    <row r="353" spans="1:21">
      <c r="A353" s="386"/>
      <c r="B353" s="386"/>
      <c r="C353" s="386"/>
      <c r="D353" s="386"/>
      <c r="E353" s="386"/>
      <c r="F353" s="386"/>
      <c r="G353" s="386"/>
      <c r="H353" s="386"/>
      <c r="I353" s="386"/>
      <c r="J353" s="386"/>
      <c r="K353" s="386"/>
      <c r="L353" s="386"/>
      <c r="M353" s="386"/>
      <c r="N353" s="386"/>
      <c r="O353" s="386"/>
      <c r="P353" s="386"/>
      <c r="Q353" s="386"/>
      <c r="R353" s="386"/>
      <c r="S353" s="386"/>
      <c r="T353" s="386"/>
      <c r="U353" s="386"/>
    </row>
    <row r="354" spans="1:21">
      <c r="A354" s="386"/>
      <c r="B354" s="386"/>
      <c r="C354" s="386"/>
      <c r="D354" s="386"/>
      <c r="E354" s="386"/>
      <c r="F354" s="386"/>
      <c r="G354" s="386"/>
      <c r="H354" s="386"/>
      <c r="I354" s="386"/>
      <c r="J354" s="386"/>
      <c r="K354" s="386"/>
      <c r="L354" s="386"/>
      <c r="M354" s="386"/>
      <c r="N354" s="386"/>
      <c r="O354" s="386"/>
      <c r="P354" s="386"/>
      <c r="Q354" s="386"/>
      <c r="R354" s="386"/>
      <c r="S354" s="386"/>
      <c r="T354" s="386"/>
      <c r="U354" s="386"/>
    </row>
    <row r="355" spans="1:21">
      <c r="A355" s="386"/>
      <c r="B355" s="386"/>
      <c r="C355" s="386"/>
      <c r="D355" s="386"/>
      <c r="E355" s="386"/>
      <c r="F355" s="386"/>
      <c r="G355" s="386"/>
      <c r="H355" s="386"/>
      <c r="I355" s="386"/>
      <c r="J355" s="386"/>
      <c r="K355" s="386"/>
      <c r="L355" s="386"/>
      <c r="M355" s="386"/>
      <c r="N355" s="386"/>
      <c r="O355" s="386"/>
      <c r="P355" s="386"/>
      <c r="Q355" s="386"/>
      <c r="R355" s="386"/>
      <c r="S355" s="386"/>
      <c r="T355" s="386"/>
      <c r="U355" s="386"/>
    </row>
    <row r="356" spans="1:21">
      <c r="A356" s="386"/>
      <c r="B356" s="386"/>
      <c r="C356" s="386"/>
      <c r="D356" s="386"/>
      <c r="E356" s="386"/>
      <c r="F356" s="386"/>
      <c r="G356" s="386"/>
      <c r="H356" s="386"/>
      <c r="I356" s="386"/>
      <c r="J356" s="386"/>
      <c r="K356" s="386"/>
      <c r="L356" s="386"/>
      <c r="M356" s="386"/>
      <c r="N356" s="386"/>
      <c r="O356" s="386"/>
      <c r="P356" s="386"/>
      <c r="Q356" s="386"/>
      <c r="R356" s="386"/>
      <c r="S356" s="386"/>
      <c r="T356" s="386"/>
      <c r="U356" s="386"/>
    </row>
    <row r="357" spans="1:21">
      <c r="A357" s="386"/>
      <c r="B357" s="386"/>
      <c r="C357" s="386"/>
      <c r="D357" s="386"/>
      <c r="E357" s="386"/>
      <c r="F357" s="386"/>
      <c r="G357" s="386"/>
      <c r="H357" s="386"/>
      <c r="I357" s="386"/>
      <c r="J357" s="386"/>
      <c r="K357" s="386"/>
      <c r="L357" s="386"/>
      <c r="M357" s="386"/>
      <c r="N357" s="386"/>
      <c r="O357" s="386"/>
      <c r="P357" s="386"/>
      <c r="Q357" s="386"/>
      <c r="R357" s="386"/>
      <c r="S357" s="386"/>
      <c r="T357" s="386"/>
      <c r="U357" s="386"/>
    </row>
    <row r="358" spans="1:21">
      <c r="A358" s="386"/>
      <c r="B358" s="386"/>
      <c r="C358" s="386"/>
      <c r="D358" s="386"/>
      <c r="E358" s="386"/>
      <c r="F358" s="386"/>
      <c r="G358" s="386"/>
      <c r="H358" s="386"/>
      <c r="I358" s="386"/>
      <c r="J358" s="386"/>
      <c r="K358" s="386"/>
      <c r="L358" s="386"/>
      <c r="M358" s="386"/>
      <c r="N358" s="386"/>
      <c r="O358" s="386"/>
      <c r="P358" s="386"/>
      <c r="Q358" s="386"/>
      <c r="R358" s="386"/>
      <c r="S358" s="386"/>
      <c r="T358" s="386"/>
      <c r="U358" s="386"/>
    </row>
    <row r="359" spans="1:21">
      <c r="A359" s="386"/>
      <c r="B359" s="386"/>
      <c r="C359" s="386"/>
      <c r="D359" s="386"/>
      <c r="E359" s="386"/>
      <c r="F359" s="386"/>
      <c r="G359" s="386"/>
      <c r="H359" s="386"/>
      <c r="I359" s="386"/>
      <c r="J359" s="386"/>
      <c r="K359" s="386"/>
      <c r="L359" s="386"/>
      <c r="M359" s="386"/>
      <c r="N359" s="386"/>
      <c r="O359" s="386"/>
      <c r="P359" s="386"/>
      <c r="Q359" s="386"/>
      <c r="R359" s="386"/>
      <c r="S359" s="386"/>
      <c r="T359" s="386"/>
      <c r="U359" s="386"/>
    </row>
    <row r="360" spans="1:21">
      <c r="A360" s="386"/>
      <c r="B360" s="386"/>
      <c r="C360" s="386"/>
      <c r="D360" s="386"/>
      <c r="E360" s="386"/>
      <c r="F360" s="386"/>
      <c r="G360" s="386"/>
      <c r="H360" s="386"/>
      <c r="I360" s="386"/>
      <c r="J360" s="386"/>
      <c r="K360" s="386"/>
      <c r="L360" s="386"/>
      <c r="M360" s="386"/>
      <c r="N360" s="386"/>
      <c r="O360" s="386"/>
      <c r="P360" s="386"/>
      <c r="Q360" s="386"/>
      <c r="R360" s="386"/>
      <c r="S360" s="386"/>
      <c r="T360" s="386"/>
      <c r="U360" s="386"/>
    </row>
    <row r="361" spans="1:21">
      <c r="A361" s="386"/>
      <c r="B361" s="386"/>
      <c r="C361" s="386"/>
      <c r="D361" s="386"/>
      <c r="E361" s="386"/>
      <c r="F361" s="386"/>
      <c r="G361" s="386"/>
      <c r="H361" s="386"/>
      <c r="I361" s="386"/>
      <c r="J361" s="386"/>
      <c r="K361" s="386"/>
      <c r="L361" s="386"/>
      <c r="M361" s="386"/>
      <c r="N361" s="386"/>
      <c r="O361" s="386"/>
      <c r="P361" s="386"/>
      <c r="Q361" s="386"/>
      <c r="R361" s="386"/>
      <c r="S361" s="386"/>
      <c r="T361" s="386"/>
      <c r="U361" s="386"/>
    </row>
    <row r="362" spans="1:21">
      <c r="A362" s="386"/>
      <c r="B362" s="386"/>
      <c r="C362" s="386"/>
      <c r="D362" s="386"/>
      <c r="E362" s="386"/>
      <c r="F362" s="386"/>
      <c r="G362" s="386"/>
      <c r="H362" s="386"/>
      <c r="I362" s="386"/>
      <c r="J362" s="386"/>
      <c r="K362" s="386"/>
      <c r="L362" s="386"/>
      <c r="M362" s="386"/>
      <c r="N362" s="386"/>
      <c r="O362" s="386"/>
      <c r="P362" s="386"/>
      <c r="Q362" s="386"/>
      <c r="R362" s="386"/>
      <c r="S362" s="386"/>
      <c r="T362" s="386"/>
      <c r="U362" s="386"/>
    </row>
    <row r="363" spans="1:21">
      <c r="A363" s="386"/>
      <c r="B363" s="386"/>
      <c r="C363" s="386"/>
      <c r="D363" s="386"/>
      <c r="E363" s="386"/>
      <c r="F363" s="386"/>
      <c r="G363" s="386"/>
      <c r="H363" s="386"/>
      <c r="I363" s="386"/>
      <c r="J363" s="386"/>
      <c r="K363" s="386"/>
      <c r="L363" s="386"/>
      <c r="M363" s="386"/>
      <c r="N363" s="386"/>
      <c r="O363" s="386"/>
      <c r="P363" s="386"/>
      <c r="Q363" s="386"/>
      <c r="R363" s="386"/>
      <c r="S363" s="386"/>
      <c r="T363" s="386"/>
      <c r="U363" s="386"/>
    </row>
    <row r="364" spans="1:21">
      <c r="A364" s="386"/>
      <c r="B364" s="386"/>
      <c r="C364" s="386"/>
      <c r="D364" s="386"/>
      <c r="E364" s="386"/>
      <c r="F364" s="386"/>
      <c r="G364" s="386"/>
      <c r="H364" s="386"/>
      <c r="I364" s="386"/>
      <c r="J364" s="386"/>
      <c r="K364" s="386"/>
      <c r="L364" s="386"/>
      <c r="M364" s="386"/>
      <c r="N364" s="386"/>
      <c r="O364" s="386"/>
      <c r="P364" s="386"/>
      <c r="Q364" s="386"/>
      <c r="R364" s="386"/>
      <c r="S364" s="386"/>
      <c r="T364" s="386"/>
      <c r="U364" s="386"/>
    </row>
    <row r="365" spans="1:21">
      <c r="A365" s="386"/>
      <c r="B365" s="386"/>
      <c r="C365" s="386"/>
      <c r="D365" s="386"/>
      <c r="E365" s="386"/>
      <c r="F365" s="386"/>
      <c r="G365" s="386"/>
      <c r="H365" s="386"/>
      <c r="I365" s="386"/>
      <c r="J365" s="386"/>
      <c r="K365" s="386"/>
      <c r="L365" s="386"/>
      <c r="M365" s="386"/>
      <c r="N365" s="386"/>
      <c r="O365" s="386"/>
      <c r="P365" s="386"/>
      <c r="Q365" s="386"/>
      <c r="R365" s="386"/>
      <c r="S365" s="386"/>
      <c r="T365" s="386"/>
      <c r="U365" s="386"/>
    </row>
    <row r="366" spans="1:21">
      <c r="A366" s="386"/>
      <c r="B366" s="386"/>
      <c r="C366" s="386"/>
      <c r="D366" s="386"/>
      <c r="E366" s="386"/>
      <c r="F366" s="386"/>
      <c r="G366" s="386"/>
      <c r="H366" s="386"/>
      <c r="I366" s="386"/>
      <c r="J366" s="386"/>
      <c r="K366" s="386"/>
      <c r="L366" s="386"/>
      <c r="M366" s="386"/>
      <c r="N366" s="386"/>
      <c r="O366" s="386"/>
      <c r="P366" s="386"/>
      <c r="Q366" s="386"/>
      <c r="R366" s="386"/>
      <c r="S366" s="386"/>
      <c r="T366" s="386"/>
      <c r="U366" s="386"/>
    </row>
    <row r="367" spans="1:21">
      <c r="A367" s="386"/>
      <c r="B367" s="386"/>
      <c r="C367" s="386"/>
      <c r="D367" s="386"/>
      <c r="E367" s="386"/>
      <c r="F367" s="386"/>
      <c r="G367" s="386"/>
      <c r="H367" s="386"/>
      <c r="I367" s="386"/>
      <c r="J367" s="386"/>
      <c r="K367" s="386"/>
      <c r="L367" s="386"/>
      <c r="M367" s="386"/>
      <c r="N367" s="386"/>
      <c r="O367" s="386"/>
      <c r="P367" s="386"/>
      <c r="Q367" s="386"/>
      <c r="R367" s="386"/>
      <c r="S367" s="386"/>
      <c r="T367" s="386"/>
      <c r="U367" s="386"/>
    </row>
    <row r="368" spans="1:21">
      <c r="A368" s="386"/>
      <c r="B368" s="386"/>
      <c r="C368" s="386"/>
      <c r="D368" s="386"/>
      <c r="E368" s="386"/>
      <c r="F368" s="386"/>
      <c r="G368" s="386"/>
      <c r="H368" s="386"/>
      <c r="I368" s="386"/>
      <c r="J368" s="386"/>
      <c r="K368" s="386"/>
      <c r="L368" s="386"/>
      <c r="M368" s="386"/>
      <c r="N368" s="386"/>
      <c r="O368" s="386"/>
      <c r="P368" s="386"/>
      <c r="Q368" s="386"/>
      <c r="R368" s="386"/>
      <c r="S368" s="386"/>
      <c r="T368" s="386"/>
      <c r="U368" s="386"/>
    </row>
    <row r="369" spans="1:21">
      <c r="A369" s="386"/>
      <c r="B369" s="386"/>
      <c r="C369" s="386"/>
      <c r="D369" s="386"/>
      <c r="E369" s="386"/>
      <c r="F369" s="386"/>
      <c r="G369" s="386"/>
      <c r="H369" s="386"/>
      <c r="I369" s="386"/>
      <c r="J369" s="386"/>
      <c r="K369" s="386"/>
      <c r="L369" s="386"/>
      <c r="M369" s="386"/>
      <c r="N369" s="386"/>
      <c r="O369" s="386"/>
      <c r="P369" s="386"/>
      <c r="Q369" s="386"/>
      <c r="R369" s="386"/>
      <c r="S369" s="386"/>
      <c r="T369" s="386"/>
      <c r="U369" s="386"/>
    </row>
    <row r="370" spans="1:21">
      <c r="A370" s="386"/>
      <c r="B370" s="386"/>
      <c r="C370" s="386"/>
      <c r="D370" s="386"/>
      <c r="E370" s="386"/>
      <c r="F370" s="386"/>
      <c r="G370" s="386"/>
      <c r="H370" s="386"/>
      <c r="I370" s="386"/>
      <c r="J370" s="386"/>
      <c r="K370" s="386"/>
      <c r="L370" s="386"/>
      <c r="M370" s="386"/>
      <c r="N370" s="386"/>
      <c r="O370" s="386"/>
      <c r="P370" s="386"/>
      <c r="Q370" s="386"/>
      <c r="R370" s="386"/>
      <c r="S370" s="386"/>
      <c r="T370" s="386"/>
      <c r="U370" s="386"/>
    </row>
    <row r="371" spans="1:21">
      <c r="A371" s="386"/>
      <c r="B371" s="386"/>
      <c r="C371" s="386"/>
      <c r="D371" s="386"/>
      <c r="E371" s="386"/>
      <c r="F371" s="386"/>
      <c r="G371" s="386"/>
      <c r="H371" s="386"/>
      <c r="I371" s="386"/>
      <c r="J371" s="386"/>
      <c r="K371" s="386"/>
      <c r="L371" s="386"/>
      <c r="M371" s="386"/>
      <c r="N371" s="386"/>
      <c r="O371" s="386"/>
      <c r="P371" s="386"/>
      <c r="Q371" s="386"/>
      <c r="R371" s="386"/>
      <c r="S371" s="386"/>
      <c r="T371" s="386"/>
      <c r="U371" s="386"/>
    </row>
    <row r="372" spans="1:21">
      <c r="A372" s="386"/>
      <c r="B372" s="386"/>
      <c r="C372" s="386"/>
      <c r="D372" s="386"/>
      <c r="E372" s="386"/>
      <c r="F372" s="386"/>
      <c r="G372" s="386"/>
      <c r="H372" s="386"/>
      <c r="I372" s="386"/>
      <c r="J372" s="386"/>
      <c r="K372" s="386"/>
      <c r="L372" s="386"/>
      <c r="M372" s="386"/>
      <c r="N372" s="386"/>
      <c r="O372" s="386"/>
      <c r="P372" s="386"/>
      <c r="Q372" s="386"/>
      <c r="R372" s="386"/>
      <c r="S372" s="386"/>
      <c r="T372" s="386"/>
      <c r="U372" s="386"/>
    </row>
    <row r="373" spans="1:21">
      <c r="A373" s="386"/>
      <c r="B373" s="386"/>
      <c r="C373" s="386"/>
      <c r="D373" s="386"/>
      <c r="E373" s="386"/>
      <c r="F373" s="386"/>
      <c r="G373" s="386"/>
      <c r="H373" s="386"/>
      <c r="I373" s="386"/>
      <c r="J373" s="386"/>
      <c r="K373" s="386"/>
      <c r="L373" s="386"/>
      <c r="M373" s="386"/>
      <c r="N373" s="386"/>
      <c r="O373" s="386"/>
      <c r="P373" s="386"/>
      <c r="Q373" s="386"/>
      <c r="R373" s="386"/>
      <c r="S373" s="386"/>
      <c r="T373" s="386"/>
      <c r="U373" s="386"/>
    </row>
    <row r="374" spans="1:21">
      <c r="A374" s="386"/>
      <c r="B374" s="386"/>
      <c r="C374" s="386"/>
      <c r="D374" s="386"/>
      <c r="E374" s="386"/>
      <c r="F374" s="386"/>
      <c r="G374" s="386"/>
      <c r="H374" s="386"/>
      <c r="I374" s="386"/>
      <c r="J374" s="386"/>
      <c r="K374" s="386"/>
      <c r="L374" s="386"/>
      <c r="M374" s="386"/>
      <c r="N374" s="386"/>
      <c r="O374" s="386"/>
      <c r="P374" s="386"/>
      <c r="Q374" s="386"/>
      <c r="R374" s="386"/>
      <c r="S374" s="386"/>
      <c r="T374" s="386"/>
      <c r="U374" s="386"/>
    </row>
    <row r="375" spans="1:21">
      <c r="A375" s="386"/>
      <c r="B375" s="386"/>
      <c r="C375" s="386"/>
      <c r="D375" s="386"/>
      <c r="E375" s="386"/>
      <c r="F375" s="386"/>
      <c r="G375" s="386"/>
      <c r="H375" s="386"/>
      <c r="I375" s="386"/>
      <c r="J375" s="386"/>
      <c r="K375" s="386"/>
      <c r="L375" s="386"/>
      <c r="M375" s="386"/>
      <c r="N375" s="386"/>
      <c r="O375" s="386"/>
      <c r="P375" s="386"/>
      <c r="Q375" s="386"/>
      <c r="R375" s="386"/>
      <c r="S375" s="386"/>
      <c r="T375" s="386"/>
      <c r="U375" s="386"/>
    </row>
    <row r="376" spans="1:21">
      <c r="A376" s="386"/>
      <c r="B376" s="386"/>
      <c r="C376" s="386"/>
      <c r="D376" s="386"/>
      <c r="E376" s="386"/>
      <c r="F376" s="386"/>
      <c r="G376" s="386"/>
      <c r="H376" s="386"/>
      <c r="I376" s="386"/>
      <c r="J376" s="386"/>
      <c r="K376" s="386"/>
      <c r="L376" s="386"/>
      <c r="M376" s="386"/>
      <c r="N376" s="386"/>
      <c r="O376" s="386"/>
      <c r="P376" s="386"/>
      <c r="Q376" s="386"/>
      <c r="R376" s="386"/>
      <c r="S376" s="386"/>
      <c r="T376" s="386"/>
      <c r="U376" s="386"/>
    </row>
    <row r="377" spans="1:21">
      <c r="A377" s="386"/>
      <c r="B377" s="386"/>
      <c r="C377" s="386"/>
      <c r="D377" s="386"/>
      <c r="E377" s="386"/>
      <c r="F377" s="386"/>
      <c r="G377" s="386"/>
      <c r="H377" s="386"/>
      <c r="I377" s="386"/>
      <c r="J377" s="386"/>
      <c r="K377" s="386"/>
      <c r="L377" s="386"/>
      <c r="M377" s="386"/>
      <c r="N377" s="386"/>
      <c r="O377" s="386"/>
      <c r="P377" s="386"/>
      <c r="Q377" s="386"/>
      <c r="R377" s="386"/>
      <c r="S377" s="386"/>
      <c r="T377" s="386"/>
      <c r="U377" s="386"/>
    </row>
    <row r="378" spans="1:21">
      <c r="A378" s="386"/>
      <c r="B378" s="386"/>
      <c r="C378" s="386"/>
      <c r="D378" s="386"/>
      <c r="E378" s="386"/>
      <c r="F378" s="386"/>
      <c r="G378" s="386"/>
      <c r="H378" s="386"/>
      <c r="I378" s="386"/>
      <c r="J378" s="386"/>
      <c r="K378" s="386"/>
      <c r="L378" s="386"/>
      <c r="M378" s="386"/>
      <c r="N378" s="386"/>
      <c r="O378" s="386"/>
      <c r="P378" s="386"/>
      <c r="Q378" s="386"/>
      <c r="R378" s="386"/>
      <c r="S378" s="386"/>
      <c r="T378" s="386"/>
      <c r="U378" s="386"/>
    </row>
    <row r="379" spans="1:21">
      <c r="A379" s="386"/>
      <c r="B379" s="386"/>
      <c r="C379" s="386"/>
      <c r="D379" s="386"/>
      <c r="E379" s="386"/>
      <c r="F379" s="386"/>
      <c r="G379" s="386"/>
      <c r="H379" s="386"/>
      <c r="I379" s="386"/>
      <c r="J379" s="386"/>
      <c r="K379" s="386"/>
      <c r="L379" s="386"/>
      <c r="M379" s="386"/>
      <c r="N379" s="386"/>
      <c r="O379" s="386"/>
      <c r="P379" s="386"/>
      <c r="Q379" s="386"/>
      <c r="R379" s="386"/>
      <c r="S379" s="386"/>
      <c r="T379" s="386"/>
      <c r="U379" s="386"/>
    </row>
    <row r="380" spans="1:21">
      <c r="A380" s="386"/>
      <c r="B380" s="386"/>
      <c r="C380" s="386"/>
      <c r="D380" s="386"/>
      <c r="E380" s="386"/>
      <c r="F380" s="386"/>
      <c r="G380" s="386"/>
      <c r="H380" s="386"/>
      <c r="I380" s="386"/>
      <c r="J380" s="386"/>
      <c r="K380" s="386"/>
      <c r="L380" s="386"/>
      <c r="M380" s="386"/>
      <c r="N380" s="386"/>
      <c r="O380" s="386"/>
      <c r="P380" s="386"/>
      <c r="Q380" s="386"/>
      <c r="R380" s="386"/>
      <c r="S380" s="386"/>
      <c r="T380" s="386"/>
      <c r="U380" s="386"/>
    </row>
    <row r="381" spans="1:21">
      <c r="A381" s="386"/>
      <c r="B381" s="386"/>
      <c r="C381" s="386"/>
      <c r="D381" s="386"/>
      <c r="E381" s="386"/>
      <c r="F381" s="386"/>
      <c r="G381" s="386"/>
      <c r="H381" s="386"/>
      <c r="I381" s="386"/>
      <c r="J381" s="386"/>
      <c r="K381" s="386"/>
      <c r="L381" s="386"/>
      <c r="M381" s="386"/>
      <c r="N381" s="386"/>
      <c r="O381" s="386"/>
      <c r="P381" s="386"/>
      <c r="Q381" s="386"/>
      <c r="R381" s="386"/>
      <c r="S381" s="386"/>
      <c r="T381" s="386"/>
      <c r="U381" s="386"/>
    </row>
  </sheetData>
  <sheetProtection algorithmName="SHA-512" hashValue="vzYMsSZvh6tdtwixITNp6vNmEaS5Far4OmgQIC+IBZ6y56dOmQ0E+0wm9ePVW78X5j4xziZstJZI3v4UrTIFkg==" saltValue="O/Hlqy0TZh6Ii3k53NxfFA==" spinCount="100000" sheet="1" objects="1" scenarios="1"/>
  <mergeCells count="14">
    <mergeCell ref="A248:B248"/>
    <mergeCell ref="A1:G1"/>
    <mergeCell ref="A27:G27"/>
    <mergeCell ref="A241:G241"/>
    <mergeCell ref="A54:F54"/>
    <mergeCell ref="A243:G243"/>
    <mergeCell ref="A6:G6"/>
    <mergeCell ref="A44:G44"/>
    <mergeCell ref="A155:G156"/>
    <mergeCell ref="A109:G109"/>
    <mergeCell ref="A4:G4"/>
    <mergeCell ref="A9:G9"/>
    <mergeCell ref="A10:G10"/>
    <mergeCell ref="A7:G7"/>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8">
    <tabColor rgb="FFFFFF00"/>
  </sheetPr>
  <dimension ref="A1:B97"/>
  <sheetViews>
    <sheetView showGridLines="0" showRowColHeaders="0" workbookViewId="0"/>
  </sheetViews>
  <sheetFormatPr baseColWidth="10" defaultColWidth="11.42578125" defaultRowHeight="12.75"/>
  <cols>
    <col min="1" max="1" width="87.140625" style="163" customWidth="1"/>
    <col min="2" max="2" width="87.140625" customWidth="1"/>
  </cols>
  <sheetData>
    <row r="1" spans="1:2" ht="62.25" customHeight="1"/>
    <row r="2" spans="1:2" ht="18.75" customHeight="1">
      <c r="A2" s="598" t="s">
        <v>7175</v>
      </c>
      <c r="B2" s="175" t="s">
        <v>6535</v>
      </c>
    </row>
    <row r="3" spans="1:2" ht="18.75" customHeight="1">
      <c r="A3" s="599"/>
      <c r="B3" s="166" t="s">
        <v>6536</v>
      </c>
    </row>
    <row r="4" spans="1:2" ht="18.75" customHeight="1">
      <c r="A4" s="179" t="s">
        <v>1512</v>
      </c>
      <c r="B4" s="166" t="s">
        <v>6537</v>
      </c>
    </row>
    <row r="5" spans="1:2" ht="18.75" customHeight="1">
      <c r="A5" s="180" t="s">
        <v>7184</v>
      </c>
      <c r="B5" s="458" t="s">
        <v>7193</v>
      </c>
    </row>
    <row r="6" spans="1:2" ht="18.75" customHeight="1">
      <c r="A6" s="382" t="s">
        <v>1499</v>
      </c>
      <c r="B6" s="178"/>
    </row>
    <row r="7" spans="1:2" ht="18.75" customHeight="1">
      <c r="A7" s="451" t="s">
        <v>6525</v>
      </c>
      <c r="B7" s="453" t="s">
        <v>6521</v>
      </c>
    </row>
    <row r="8" spans="1:2" ht="24.95" customHeight="1">
      <c r="A8" s="165" t="s">
        <v>6526</v>
      </c>
      <c r="B8" s="452" t="s">
        <v>7201</v>
      </c>
    </row>
    <row r="9" spans="1:2" ht="18.75" customHeight="1">
      <c r="A9" s="600" t="s">
        <v>6533</v>
      </c>
      <c r="B9" s="169" t="s">
        <v>7083</v>
      </c>
    </row>
    <row r="10" spans="1:2" ht="18.75" customHeight="1">
      <c r="A10" s="600"/>
      <c r="B10" s="170" t="s">
        <v>1507</v>
      </c>
    </row>
    <row r="11" spans="1:2" ht="24.95" customHeight="1">
      <c r="A11" s="177" t="s">
        <v>6524</v>
      </c>
      <c r="B11" s="168" t="s">
        <v>7183</v>
      </c>
    </row>
    <row r="12" spans="1:2" ht="18.75" customHeight="1">
      <c r="A12" s="166" t="s">
        <v>7067</v>
      </c>
      <c r="B12" s="169" t="s">
        <v>7181</v>
      </c>
    </row>
    <row r="13" spans="1:2" ht="24.95" customHeight="1">
      <c r="A13" s="167" t="s">
        <v>7197</v>
      </c>
      <c r="B13" s="169" t="s">
        <v>7182</v>
      </c>
    </row>
    <row r="14" spans="1:2" ht="18.75" customHeight="1">
      <c r="A14" s="454" t="s">
        <v>7070</v>
      </c>
      <c r="B14" s="453"/>
    </row>
    <row r="15" spans="1:2" ht="18.75" customHeight="1">
      <c r="A15" s="166" t="s">
        <v>7192</v>
      </c>
      <c r="B15" s="455"/>
    </row>
    <row r="16" spans="1:2" ht="18.75" customHeight="1">
      <c r="A16" s="166" t="s">
        <v>7068</v>
      </c>
      <c r="B16" s="172"/>
    </row>
    <row r="17" spans="1:2" ht="18.75" customHeight="1">
      <c r="A17" s="166" t="s">
        <v>7082</v>
      </c>
      <c r="B17" s="170"/>
    </row>
    <row r="18" spans="1:2" ht="18.75" customHeight="1">
      <c r="A18" s="167" t="s">
        <v>7074</v>
      </c>
      <c r="B18" s="171"/>
    </row>
    <row r="19" spans="1:2" ht="18.75" customHeight="1">
      <c r="A19" s="166" t="s">
        <v>7069</v>
      </c>
      <c r="B19" s="173"/>
    </row>
    <row r="20" spans="1:2" ht="18.75" customHeight="1">
      <c r="A20" s="166" t="s">
        <v>6527</v>
      </c>
      <c r="B20" s="170"/>
    </row>
    <row r="21" spans="1:2" ht="18.75" customHeight="1">
      <c r="A21" s="165" t="s">
        <v>6534</v>
      </c>
      <c r="B21" s="171"/>
    </row>
    <row r="22" spans="1:2" ht="18.75" customHeight="1">
      <c r="A22" s="166" t="s">
        <v>6528</v>
      </c>
      <c r="B22" s="173"/>
    </row>
    <row r="23" spans="1:2" ht="14.1" customHeight="1">
      <c r="A23" s="460" t="s">
        <v>7196</v>
      </c>
      <c r="B23" s="170"/>
    </row>
    <row r="24" spans="1:2" ht="18" customHeight="1">
      <c r="A24" s="461" t="s">
        <v>7195</v>
      </c>
      <c r="B24" s="176" t="s">
        <v>1500</v>
      </c>
    </row>
    <row r="25" spans="1:2" ht="21">
      <c r="A25" s="459" t="s">
        <v>6523</v>
      </c>
      <c r="B25" s="161"/>
    </row>
    <row r="26" spans="1:2" ht="18" customHeight="1">
      <c r="A26" s="166" t="s">
        <v>7176</v>
      </c>
      <c r="B26" s="164" t="s">
        <v>7179</v>
      </c>
    </row>
    <row r="27" spans="1:2" ht="18" customHeight="1">
      <c r="A27" s="181" t="s">
        <v>7191</v>
      </c>
    </row>
    <row r="28" spans="1:2" ht="18" customHeight="1">
      <c r="A28" s="166" t="s">
        <v>6529</v>
      </c>
      <c r="B28" s="456" t="s">
        <v>1501</v>
      </c>
    </row>
    <row r="29" spans="1:2" ht="18" customHeight="1">
      <c r="A29" s="181" t="s">
        <v>6530</v>
      </c>
      <c r="B29" s="457" t="s">
        <v>7202</v>
      </c>
    </row>
    <row r="30" spans="1:2" ht="18" customHeight="1">
      <c r="A30" s="166" t="s">
        <v>6522</v>
      </c>
      <c r="B30" s="457" t="s">
        <v>7084</v>
      </c>
    </row>
    <row r="31" spans="1:2" ht="18" customHeight="1">
      <c r="A31" s="166" t="s">
        <v>6531</v>
      </c>
      <c r="B31" s="457" t="s">
        <v>1502</v>
      </c>
    </row>
    <row r="32" spans="1:2" ht="18" customHeight="1">
      <c r="A32" s="166" t="s">
        <v>6532</v>
      </c>
      <c r="B32" s="457" t="s">
        <v>1503</v>
      </c>
    </row>
    <row r="33" spans="1:2" ht="18" customHeight="1">
      <c r="A33" s="166" t="s">
        <v>7178</v>
      </c>
    </row>
    <row r="34" spans="1:2" ht="18" customHeight="1">
      <c r="A34" s="166" t="s">
        <v>7177</v>
      </c>
      <c r="B34" s="174" t="s">
        <v>7180</v>
      </c>
    </row>
    <row r="35" spans="1:2" ht="18" customHeight="1">
      <c r="A35" s="182" t="s">
        <v>7194</v>
      </c>
      <c r="B35" s="162"/>
    </row>
    <row r="36" spans="1:2">
      <c r="B36" s="162"/>
    </row>
    <row r="37" spans="1:2">
      <c r="B37" s="162"/>
    </row>
    <row r="38" spans="1:2">
      <c r="B38" s="162"/>
    </row>
    <row r="39" spans="1:2">
      <c r="B39" s="162"/>
    </row>
    <row r="40" spans="1:2">
      <c r="B40" s="162"/>
    </row>
    <row r="41" spans="1:2">
      <c r="B41" s="162"/>
    </row>
    <row r="42" spans="1:2">
      <c r="B42" s="162"/>
    </row>
    <row r="43" spans="1:2">
      <c r="B43" s="162"/>
    </row>
    <row r="44" spans="1:2">
      <c r="B44" s="162"/>
    </row>
    <row r="45" spans="1:2">
      <c r="B45" s="162"/>
    </row>
    <row r="46" spans="1:2">
      <c r="B46" s="162"/>
    </row>
    <row r="47" spans="1:2">
      <c r="B47" s="162"/>
    </row>
    <row r="48" spans="1:2">
      <c r="B48" s="162"/>
    </row>
    <row r="49" spans="2:2">
      <c r="B49" s="162"/>
    </row>
    <row r="50" spans="2:2">
      <c r="B50" s="162"/>
    </row>
    <row r="51" spans="2:2">
      <c r="B51" s="162"/>
    </row>
    <row r="52" spans="2:2">
      <c r="B52" s="162"/>
    </row>
    <row r="53" spans="2:2">
      <c r="B53" s="162"/>
    </row>
    <row r="54" spans="2:2">
      <c r="B54" s="162"/>
    </row>
    <row r="55" spans="2:2">
      <c r="B55" s="162"/>
    </row>
    <row r="56" spans="2:2">
      <c r="B56" s="162"/>
    </row>
    <row r="57" spans="2:2">
      <c r="B57" s="162"/>
    </row>
    <row r="58" spans="2:2">
      <c r="B58" s="162"/>
    </row>
    <row r="59" spans="2:2">
      <c r="B59" s="162"/>
    </row>
    <row r="60" spans="2:2">
      <c r="B60" s="162"/>
    </row>
    <row r="61" spans="2:2">
      <c r="B61" s="162"/>
    </row>
    <row r="62" spans="2:2">
      <c r="B62" s="162"/>
    </row>
    <row r="63" spans="2:2">
      <c r="B63" s="162"/>
    </row>
    <row r="64" spans="2:2">
      <c r="B64" s="162"/>
    </row>
    <row r="65" spans="1:2">
      <c r="B65" s="162"/>
    </row>
    <row r="66" spans="1:2">
      <c r="B66" s="162"/>
    </row>
    <row r="67" spans="1:2">
      <c r="B67" s="162"/>
    </row>
    <row r="68" spans="1:2">
      <c r="B68" s="162"/>
    </row>
    <row r="69" spans="1:2">
      <c r="B69" s="162"/>
    </row>
    <row r="70" spans="1:2">
      <c r="B70" s="162"/>
    </row>
    <row r="71" spans="1:2">
      <c r="B71" s="162"/>
    </row>
    <row r="72" spans="1:2">
      <c r="B72" s="162"/>
    </row>
    <row r="73" spans="1:2">
      <c r="B73" s="162"/>
    </row>
    <row r="74" spans="1:2">
      <c r="B74" s="162"/>
    </row>
    <row r="75" spans="1:2">
      <c r="B75" s="162"/>
    </row>
    <row r="76" spans="1:2">
      <c r="B76" s="162"/>
    </row>
    <row r="77" spans="1:2">
      <c r="B77" s="162"/>
    </row>
    <row r="79" spans="1:2">
      <c r="A79"/>
    </row>
    <row r="80" spans="1:2">
      <c r="A80"/>
    </row>
    <row r="81" spans="1:1">
      <c r="A81"/>
    </row>
    <row r="82" spans="1:1">
      <c r="A82"/>
    </row>
    <row r="83" spans="1:1">
      <c r="A83"/>
    </row>
    <row r="84" spans="1:1">
      <c r="A84"/>
    </row>
    <row r="85" spans="1:1">
      <c r="A85"/>
    </row>
    <row r="86" spans="1:1">
      <c r="A86"/>
    </row>
    <row r="87" spans="1:1">
      <c r="A87"/>
    </row>
    <row r="88" spans="1:1">
      <c r="A88"/>
    </row>
    <row r="89" spans="1:1">
      <c r="A89"/>
    </row>
    <row r="90" spans="1:1">
      <c r="A90"/>
    </row>
    <row r="91" spans="1:1">
      <c r="A91"/>
    </row>
    <row r="92" spans="1:1">
      <c r="A92"/>
    </row>
    <row r="93" spans="1:1">
      <c r="A93"/>
    </row>
    <row r="94" spans="1:1">
      <c r="A94"/>
    </row>
    <row r="95" spans="1:1">
      <c r="A95"/>
    </row>
    <row r="96" spans="1:1">
      <c r="A96"/>
    </row>
    <row r="97" spans="1:1">
      <c r="A97"/>
    </row>
  </sheetData>
  <sheetProtection algorithmName="SHA-512" hashValue="WpL4qw4zjz7xFSwmC2NWUYN6MEuJ4tZMV0rT0jsA/Z7ZlOASfaHJPrsdwJ+m0ZdVKg+IeLEehMrrnbzu1SDnsw==" saltValue="sSYr9LzBgf7azCULnXtGaw==" spinCount="100000" sheet="1" objects="1" scenarios="1"/>
  <mergeCells count="2">
    <mergeCell ref="A2:A3"/>
    <mergeCell ref="A9:A10"/>
  </mergeCells>
  <printOptions horizontalCentered="1"/>
  <pageMargins left="0.70866141732283505" right="0.70866141732283505" top="0.78740157480314998" bottom="0.78740157480314998" header="0.31496062992126" footer="0.31496062992126"/>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tabColor indexed="41"/>
  </sheetPr>
  <dimension ref="A1:S42"/>
  <sheetViews>
    <sheetView showGridLines="0" showRowColHeaders="0" topLeftCell="A11" zoomScale="128" zoomScaleNormal="128" workbookViewId="0">
      <selection activeCell="AG31" sqref="AG31"/>
    </sheetView>
  </sheetViews>
  <sheetFormatPr baseColWidth="10" defaultColWidth="11.42578125" defaultRowHeight="12.75"/>
  <cols>
    <col min="1" max="20" width="4.7109375" customWidth="1"/>
  </cols>
  <sheetData>
    <row r="1" spans="1:19" ht="15.75" customHeight="1">
      <c r="A1" s="603" t="s">
        <v>7150</v>
      </c>
      <c r="B1" s="603"/>
      <c r="C1" s="603"/>
      <c r="D1" s="603"/>
      <c r="E1" s="603"/>
      <c r="F1" s="603"/>
      <c r="G1" s="603"/>
      <c r="H1" s="603"/>
      <c r="I1" s="603"/>
      <c r="J1" s="603"/>
      <c r="K1" s="603"/>
      <c r="L1" s="603"/>
      <c r="M1" s="603"/>
      <c r="N1" s="603"/>
      <c r="O1" s="603"/>
      <c r="P1" s="603"/>
      <c r="Q1" s="603"/>
      <c r="R1" s="603"/>
      <c r="S1" s="78"/>
    </row>
    <row r="2" spans="1:19" ht="15.75" customHeight="1">
      <c r="A2" s="603"/>
      <c r="B2" s="603"/>
      <c r="C2" s="603"/>
      <c r="D2" s="603"/>
      <c r="E2" s="603"/>
      <c r="F2" s="603"/>
      <c r="G2" s="603"/>
      <c r="H2" s="603"/>
      <c r="I2" s="603"/>
      <c r="J2" s="603"/>
      <c r="K2" s="603"/>
      <c r="L2" s="603"/>
      <c r="M2" s="603"/>
      <c r="N2" s="603"/>
      <c r="O2" s="603"/>
      <c r="P2" s="603"/>
      <c r="Q2" s="603"/>
      <c r="R2" s="603"/>
      <c r="S2" s="78"/>
    </row>
    <row r="3" spans="1:19" ht="15.75">
      <c r="A3" s="602" t="s">
        <v>387</v>
      </c>
      <c r="B3" s="602"/>
      <c r="C3" s="602"/>
      <c r="D3" s="602"/>
      <c r="E3" s="602"/>
      <c r="F3" s="602"/>
      <c r="G3" s="602"/>
      <c r="H3" s="602"/>
      <c r="I3" s="602"/>
      <c r="J3" s="602"/>
      <c r="K3" s="602"/>
      <c r="L3" s="602"/>
      <c r="M3" s="602"/>
      <c r="N3" s="602"/>
      <c r="O3" s="602"/>
      <c r="P3" s="602"/>
      <c r="Q3" s="602"/>
      <c r="R3" s="602"/>
      <c r="S3" s="78"/>
    </row>
    <row r="4" spans="1:19">
      <c r="A4" s="78"/>
      <c r="B4" s="78"/>
      <c r="C4" s="78"/>
      <c r="D4" s="78"/>
      <c r="E4" s="78"/>
      <c r="F4" s="78"/>
      <c r="G4" s="78"/>
      <c r="H4" s="78"/>
      <c r="I4" s="78"/>
      <c r="J4" s="78"/>
      <c r="K4" s="78"/>
      <c r="L4" s="78"/>
      <c r="M4" s="78"/>
      <c r="N4" s="78"/>
      <c r="O4" s="78"/>
      <c r="P4" s="78"/>
      <c r="Q4" s="78"/>
      <c r="R4" s="78"/>
      <c r="S4" s="78"/>
    </row>
    <row r="5" spans="1:19">
      <c r="A5" s="78" t="s">
        <v>891</v>
      </c>
      <c r="B5" s="78"/>
      <c r="C5" s="78"/>
      <c r="D5" s="78"/>
      <c r="E5" s="78"/>
      <c r="F5" s="78"/>
      <c r="G5" s="78"/>
      <c r="H5" s="78"/>
      <c r="I5" s="78"/>
      <c r="J5" s="78"/>
      <c r="K5" s="78"/>
      <c r="L5" s="78"/>
      <c r="M5" s="78"/>
      <c r="N5" s="78"/>
      <c r="O5" s="78"/>
      <c r="P5" s="78"/>
      <c r="Q5" s="78"/>
      <c r="R5" s="78"/>
      <c r="S5" s="78"/>
    </row>
    <row r="6" spans="1:19" ht="13.5" thickBot="1">
      <c r="A6" s="78"/>
      <c r="B6" s="78"/>
      <c r="C6" s="78"/>
      <c r="D6" s="78"/>
      <c r="E6" s="78"/>
      <c r="F6" s="78"/>
      <c r="G6" s="78"/>
      <c r="H6" s="78"/>
      <c r="I6" s="78"/>
      <c r="J6" s="78"/>
      <c r="K6" s="78"/>
      <c r="L6" s="78"/>
      <c r="M6" s="78"/>
      <c r="N6" s="78"/>
      <c r="O6" s="78"/>
      <c r="P6" s="78"/>
      <c r="Q6" s="78"/>
      <c r="R6" s="78"/>
      <c r="S6" s="78"/>
    </row>
    <row r="7" spans="1:19" ht="13.5" thickBot="1">
      <c r="A7" s="79"/>
      <c r="B7" s="78" t="s">
        <v>388</v>
      </c>
      <c r="C7" s="78"/>
      <c r="D7" s="78"/>
      <c r="E7" s="78"/>
      <c r="F7" s="79"/>
      <c r="G7" s="78" t="s">
        <v>389</v>
      </c>
      <c r="H7" s="78"/>
      <c r="I7" s="78"/>
      <c r="J7" s="78"/>
      <c r="K7" s="78"/>
      <c r="L7" s="79"/>
      <c r="M7" s="78" t="s">
        <v>390</v>
      </c>
      <c r="N7" s="78"/>
      <c r="O7" s="78"/>
      <c r="P7" s="78"/>
      <c r="Q7" s="78"/>
      <c r="R7" s="78"/>
      <c r="S7" s="78"/>
    </row>
    <row r="8" spans="1:19">
      <c r="A8" s="78"/>
      <c r="B8" s="78"/>
      <c r="C8" s="78"/>
      <c r="D8" s="78"/>
      <c r="E8" s="78"/>
      <c r="F8" s="78"/>
      <c r="G8" s="78"/>
      <c r="H8" s="78"/>
      <c r="I8" s="78"/>
      <c r="J8" s="78"/>
      <c r="K8" s="78"/>
      <c r="L8" s="78"/>
      <c r="M8" s="78"/>
      <c r="N8" s="78"/>
      <c r="O8" s="78"/>
      <c r="P8" s="78"/>
      <c r="Q8" s="78"/>
      <c r="R8" s="78"/>
      <c r="S8" s="78"/>
    </row>
    <row r="9" spans="1:19">
      <c r="A9" s="78"/>
      <c r="B9" s="78"/>
      <c r="C9" s="78"/>
      <c r="D9" s="78"/>
      <c r="E9" s="78"/>
      <c r="F9" s="78"/>
      <c r="G9" s="78"/>
      <c r="H9" s="78"/>
      <c r="I9" s="78"/>
      <c r="J9" s="78"/>
      <c r="K9" s="78"/>
      <c r="L9" s="78"/>
      <c r="M9" s="78"/>
      <c r="N9" s="78"/>
      <c r="O9" s="78"/>
      <c r="P9" s="78"/>
      <c r="Q9" s="78"/>
      <c r="R9" s="78"/>
      <c r="S9" s="78"/>
    </row>
    <row r="10" spans="1:19" ht="18.75" customHeight="1">
      <c r="A10" s="78" t="s">
        <v>375</v>
      </c>
      <c r="B10" s="80"/>
      <c r="C10" s="80"/>
      <c r="D10" s="80"/>
      <c r="E10" s="80"/>
      <c r="F10" s="80"/>
      <c r="G10" s="80"/>
      <c r="H10" s="80"/>
      <c r="I10" s="80"/>
      <c r="J10" s="80"/>
      <c r="K10" s="80"/>
      <c r="L10" s="80"/>
      <c r="M10" s="78"/>
      <c r="N10" s="78"/>
      <c r="O10" s="78"/>
      <c r="P10" s="78"/>
      <c r="Q10" s="78"/>
      <c r="R10" s="78"/>
      <c r="S10" s="78"/>
    </row>
    <row r="11" spans="1:19">
      <c r="A11" s="78"/>
      <c r="B11" s="78"/>
      <c r="C11" s="78"/>
      <c r="D11" s="78"/>
      <c r="E11" s="78"/>
      <c r="F11" s="78"/>
      <c r="G11" s="78"/>
      <c r="H11" s="78"/>
      <c r="I11" s="78"/>
      <c r="J11" s="78"/>
      <c r="K11" s="78"/>
      <c r="L11" s="78"/>
      <c r="M11" s="78"/>
      <c r="N11" s="78"/>
      <c r="O11" s="78"/>
      <c r="P11" s="78"/>
      <c r="Q11" s="78"/>
      <c r="R11" s="78"/>
      <c r="S11" s="78"/>
    </row>
    <row r="12" spans="1:19">
      <c r="A12" s="78" t="s">
        <v>376</v>
      </c>
      <c r="B12" s="78"/>
      <c r="C12" s="78"/>
      <c r="D12" s="78"/>
      <c r="E12" s="78"/>
      <c r="F12" s="78"/>
      <c r="G12" s="78"/>
      <c r="H12" s="78"/>
      <c r="I12" s="78"/>
      <c r="J12" s="78"/>
      <c r="K12" s="78"/>
      <c r="L12" s="78"/>
      <c r="M12" s="78"/>
      <c r="N12" s="78"/>
      <c r="O12" s="78"/>
      <c r="P12" s="78"/>
      <c r="Q12" s="78"/>
      <c r="R12" s="78"/>
      <c r="S12" s="78"/>
    </row>
    <row r="13" spans="1:19">
      <c r="A13" s="78"/>
      <c r="B13" s="78"/>
      <c r="C13" s="78"/>
      <c r="D13" s="78"/>
      <c r="E13" s="78"/>
      <c r="F13" s="78"/>
      <c r="G13" s="78"/>
      <c r="H13" s="78"/>
      <c r="I13" s="78"/>
      <c r="J13" s="78"/>
      <c r="K13" s="78"/>
      <c r="L13" s="78"/>
      <c r="M13" s="78"/>
      <c r="N13" s="78"/>
      <c r="O13" s="78"/>
      <c r="P13" s="78"/>
      <c r="Q13" s="78"/>
      <c r="R13" s="78"/>
      <c r="S13" s="78"/>
    </row>
    <row r="14" spans="1:19">
      <c r="A14" s="78" t="s">
        <v>1383</v>
      </c>
      <c r="B14" s="78"/>
      <c r="C14" s="78"/>
      <c r="D14" s="78"/>
      <c r="E14" s="78"/>
      <c r="F14" s="78"/>
      <c r="G14" s="78"/>
      <c r="H14" s="78"/>
      <c r="I14" s="78"/>
      <c r="J14" s="78"/>
      <c r="K14" s="78"/>
      <c r="L14" s="78"/>
      <c r="M14" s="78"/>
      <c r="N14" s="78"/>
      <c r="O14" s="78"/>
      <c r="P14" s="78"/>
      <c r="Q14" s="78"/>
      <c r="R14" s="78"/>
      <c r="S14" s="78"/>
    </row>
    <row r="15" spans="1:19">
      <c r="A15" s="78"/>
      <c r="B15" s="78"/>
      <c r="C15" s="78"/>
      <c r="D15" s="78"/>
      <c r="E15" s="78"/>
      <c r="F15" s="78"/>
      <c r="G15" s="78"/>
      <c r="H15" s="78"/>
      <c r="I15" s="78"/>
      <c r="J15" s="78"/>
      <c r="K15" s="78"/>
      <c r="L15" s="78"/>
      <c r="M15" s="78"/>
      <c r="N15" s="78"/>
      <c r="O15" s="78"/>
      <c r="P15" s="78"/>
      <c r="Q15" s="78"/>
      <c r="R15" s="78"/>
      <c r="S15" s="78"/>
    </row>
    <row r="16" spans="1:19">
      <c r="A16" s="78" t="s">
        <v>377</v>
      </c>
      <c r="B16" s="78"/>
      <c r="C16" s="78"/>
      <c r="D16" s="78"/>
      <c r="E16" s="78"/>
      <c r="F16" s="78"/>
      <c r="G16" s="78"/>
      <c r="H16" s="78"/>
      <c r="I16" s="78"/>
      <c r="J16" s="78"/>
      <c r="K16" s="78"/>
      <c r="L16" s="78"/>
      <c r="M16" s="78"/>
      <c r="N16" s="78"/>
      <c r="O16" s="78"/>
      <c r="P16" s="78"/>
      <c r="Q16" s="78"/>
      <c r="R16" s="78"/>
      <c r="S16" s="78"/>
    </row>
    <row r="17" spans="1:19">
      <c r="A17" s="78"/>
      <c r="B17" s="78"/>
      <c r="C17" s="78"/>
      <c r="D17" s="78"/>
      <c r="E17" s="78"/>
      <c r="F17" s="78"/>
      <c r="G17" s="78"/>
      <c r="H17" s="78"/>
      <c r="I17" s="78"/>
      <c r="J17" s="78"/>
      <c r="K17" s="78"/>
      <c r="L17" s="78"/>
      <c r="M17" s="78"/>
      <c r="N17" s="78"/>
      <c r="O17" s="78"/>
      <c r="P17" s="78"/>
      <c r="Q17" s="78"/>
      <c r="R17" s="78"/>
      <c r="S17" s="78"/>
    </row>
    <row r="18" spans="1:19">
      <c r="A18" s="81" t="s">
        <v>378</v>
      </c>
      <c r="B18" s="78"/>
      <c r="C18" s="78"/>
      <c r="D18" s="78"/>
      <c r="E18" s="78"/>
      <c r="F18" s="78"/>
      <c r="G18" s="78"/>
      <c r="H18" s="78"/>
      <c r="I18" s="78"/>
      <c r="J18" s="78"/>
      <c r="K18" s="78"/>
      <c r="L18" s="78"/>
      <c r="M18" s="78"/>
      <c r="N18" s="78"/>
      <c r="O18" s="78"/>
      <c r="P18" s="78"/>
      <c r="Q18" s="78"/>
      <c r="R18" s="78"/>
      <c r="S18" s="78"/>
    </row>
    <row r="19" spans="1:19" ht="18.75" customHeight="1">
      <c r="A19" s="82" t="s">
        <v>1388</v>
      </c>
      <c r="B19" s="83"/>
      <c r="C19" s="83"/>
      <c r="D19" s="83"/>
      <c r="E19" s="83"/>
      <c r="F19" s="83"/>
      <c r="G19" s="84"/>
      <c r="H19" s="78"/>
      <c r="I19" s="82" t="s">
        <v>380</v>
      </c>
      <c r="J19" s="83"/>
      <c r="K19" s="83"/>
      <c r="L19" s="83"/>
      <c r="M19" s="84"/>
      <c r="N19" s="78"/>
      <c r="O19" s="82" t="s">
        <v>382</v>
      </c>
      <c r="P19" s="83"/>
      <c r="Q19" s="83"/>
      <c r="R19" s="84"/>
      <c r="S19" s="78"/>
    </row>
    <row r="20" spans="1:19" ht="29.25" customHeight="1">
      <c r="A20" s="85" t="s">
        <v>128</v>
      </c>
      <c r="B20" s="80"/>
      <c r="C20" s="80"/>
      <c r="D20" s="80"/>
      <c r="E20" s="80"/>
      <c r="F20" s="80"/>
      <c r="G20" s="86"/>
      <c r="H20" s="87" t="s">
        <v>379</v>
      </c>
      <c r="I20" s="85"/>
      <c r="J20" s="80"/>
      <c r="K20" s="80"/>
      <c r="L20" s="80"/>
      <c r="M20" s="86"/>
      <c r="N20" s="87" t="s">
        <v>381</v>
      </c>
      <c r="O20" s="85" t="s">
        <v>128</v>
      </c>
      <c r="P20" s="80"/>
      <c r="Q20" s="80"/>
      <c r="R20" s="86"/>
      <c r="S20" s="78"/>
    </row>
    <row r="21" spans="1:19">
      <c r="A21" s="78"/>
      <c r="B21" s="78"/>
      <c r="C21" s="78"/>
      <c r="D21" s="78"/>
      <c r="E21" s="78"/>
      <c r="F21" s="78"/>
      <c r="G21" s="78"/>
      <c r="H21" s="78"/>
      <c r="I21" s="78"/>
      <c r="J21" s="78"/>
      <c r="K21" s="78"/>
      <c r="L21" s="78"/>
      <c r="M21" s="78"/>
      <c r="N21" s="78"/>
      <c r="O21" s="78"/>
      <c r="P21" s="78"/>
      <c r="Q21" s="78"/>
      <c r="R21" s="78"/>
      <c r="S21" s="78"/>
    </row>
    <row r="22" spans="1:19">
      <c r="A22" s="78"/>
      <c r="B22" s="78"/>
      <c r="C22" s="78"/>
      <c r="D22" s="78"/>
      <c r="E22" s="78"/>
      <c r="F22" s="78"/>
      <c r="G22" s="78"/>
      <c r="H22" s="78"/>
      <c r="I22" s="78"/>
      <c r="J22" s="78"/>
      <c r="K22" s="78"/>
      <c r="L22" s="78"/>
      <c r="M22" s="78"/>
      <c r="N22" s="78"/>
      <c r="O22" s="78"/>
      <c r="P22" s="78"/>
      <c r="Q22" s="78"/>
      <c r="R22" s="78"/>
      <c r="S22" s="78"/>
    </row>
    <row r="23" spans="1:19">
      <c r="A23" s="78" t="s">
        <v>383</v>
      </c>
      <c r="B23" s="88"/>
      <c r="C23" s="78" t="s">
        <v>384</v>
      </c>
      <c r="D23" s="78"/>
      <c r="E23" s="78"/>
      <c r="F23" s="78"/>
      <c r="G23" s="78"/>
      <c r="H23" s="78"/>
      <c r="I23" s="88"/>
      <c r="J23" s="78" t="s">
        <v>385</v>
      </c>
      <c r="K23" s="78"/>
      <c r="L23" s="78"/>
      <c r="M23" s="78"/>
      <c r="N23" s="78"/>
      <c r="O23" s="78"/>
      <c r="P23" s="78"/>
      <c r="Q23" s="78"/>
      <c r="R23" s="78"/>
      <c r="S23" s="78"/>
    </row>
    <row r="24" spans="1:19">
      <c r="A24" s="78"/>
      <c r="B24" s="78"/>
      <c r="C24" s="78"/>
      <c r="D24" s="78"/>
      <c r="E24" s="78"/>
      <c r="F24" s="78"/>
      <c r="G24" s="78"/>
      <c r="H24" s="78"/>
      <c r="I24" s="78"/>
      <c r="J24" s="78"/>
      <c r="K24" s="78"/>
      <c r="L24" s="78"/>
      <c r="M24" s="78"/>
      <c r="N24" s="78"/>
      <c r="O24" s="78"/>
      <c r="P24" s="78"/>
      <c r="Q24" s="78"/>
      <c r="R24" s="78"/>
      <c r="S24" s="78"/>
    </row>
    <row r="25" spans="1:19">
      <c r="A25" s="78" t="s">
        <v>386</v>
      </c>
      <c r="B25" s="78"/>
      <c r="C25" s="78"/>
      <c r="D25" s="78"/>
      <c r="E25" s="78"/>
      <c r="F25" s="78"/>
      <c r="G25" s="78"/>
      <c r="H25" s="78"/>
      <c r="I25" s="78"/>
      <c r="J25" s="78"/>
      <c r="K25" s="78"/>
      <c r="L25" s="78"/>
      <c r="M25" s="78"/>
      <c r="N25" s="78"/>
      <c r="O25" s="78"/>
      <c r="P25" s="78"/>
      <c r="Q25" s="78"/>
      <c r="R25" s="78"/>
      <c r="S25" s="78"/>
    </row>
    <row r="26" spans="1:19">
      <c r="A26" s="78"/>
      <c r="B26" s="78"/>
      <c r="C26" s="78"/>
      <c r="D26" s="78"/>
      <c r="E26" s="78"/>
      <c r="F26" s="78"/>
      <c r="G26" s="78"/>
      <c r="H26" s="78"/>
      <c r="I26" s="78"/>
      <c r="J26" s="78"/>
      <c r="K26" s="78"/>
      <c r="L26" s="78"/>
      <c r="M26" s="78"/>
      <c r="N26" s="78"/>
      <c r="O26" s="78"/>
      <c r="P26" s="78"/>
      <c r="Q26" s="78"/>
      <c r="R26" s="78"/>
      <c r="S26" s="78"/>
    </row>
    <row r="27" spans="1:19" ht="19.5" customHeight="1">
      <c r="A27" s="81" t="s">
        <v>378</v>
      </c>
      <c r="B27" s="78"/>
      <c r="C27" s="78"/>
      <c r="D27" s="78"/>
      <c r="E27" s="78"/>
      <c r="F27" s="78"/>
      <c r="G27" s="78"/>
      <c r="H27" s="78"/>
      <c r="I27" s="78"/>
      <c r="J27" s="78"/>
      <c r="K27" s="78"/>
      <c r="L27" s="78"/>
      <c r="M27" s="78"/>
      <c r="N27" s="78"/>
      <c r="O27" s="78"/>
      <c r="P27" s="78"/>
      <c r="Q27" s="78"/>
      <c r="R27" s="78"/>
      <c r="S27" s="78"/>
    </row>
    <row r="28" spans="1:19" ht="18" customHeight="1">
      <c r="A28" s="78"/>
      <c r="B28" s="78"/>
      <c r="C28" s="78"/>
      <c r="D28" s="78"/>
      <c r="E28" s="78"/>
      <c r="F28" s="78"/>
      <c r="G28" s="78"/>
      <c r="H28" s="78"/>
      <c r="I28" s="78"/>
      <c r="J28" s="78"/>
      <c r="K28" s="78"/>
      <c r="L28" s="78"/>
      <c r="M28" s="78"/>
      <c r="N28" s="78"/>
      <c r="O28" s="78"/>
      <c r="P28" s="78"/>
      <c r="Q28" s="78"/>
      <c r="R28" s="78"/>
      <c r="S28" s="78"/>
    </row>
    <row r="29" spans="1:19" ht="18" customHeight="1">
      <c r="A29" s="89"/>
      <c r="B29" s="89"/>
      <c r="C29" s="89"/>
      <c r="D29" s="89"/>
      <c r="E29" s="89"/>
      <c r="F29" s="89"/>
      <c r="G29" s="89"/>
      <c r="H29" s="89"/>
      <c r="I29" s="89"/>
      <c r="J29" s="89"/>
      <c r="K29" s="89"/>
      <c r="L29" s="89"/>
      <c r="M29" s="89"/>
      <c r="N29" s="89"/>
      <c r="O29" s="89"/>
      <c r="P29" s="89"/>
      <c r="Q29" s="89"/>
      <c r="R29" s="89"/>
      <c r="S29" s="78"/>
    </row>
    <row r="30" spans="1:19" ht="18" customHeight="1">
      <c r="A30" s="89"/>
      <c r="B30" s="89"/>
      <c r="C30" s="89"/>
      <c r="D30" s="89"/>
      <c r="E30" s="89"/>
      <c r="F30" s="89"/>
      <c r="G30" s="89"/>
      <c r="H30" s="89"/>
      <c r="I30" s="89"/>
      <c r="J30" s="89"/>
      <c r="K30" s="89"/>
      <c r="L30" s="89"/>
      <c r="M30" s="89"/>
      <c r="N30" s="89"/>
      <c r="O30" s="89"/>
      <c r="P30" s="89"/>
      <c r="Q30" s="89"/>
      <c r="R30" s="89"/>
      <c r="S30" s="78"/>
    </row>
    <row r="31" spans="1:19" ht="18" customHeight="1">
      <c r="A31" s="89"/>
      <c r="B31" s="89"/>
      <c r="C31" s="89"/>
      <c r="D31" s="89"/>
      <c r="E31" s="89"/>
      <c r="F31" s="89"/>
      <c r="G31" s="89"/>
      <c r="H31" s="89"/>
      <c r="I31" s="89"/>
      <c r="J31" s="89"/>
      <c r="K31" s="89"/>
      <c r="L31" s="89"/>
      <c r="M31" s="89"/>
      <c r="N31" s="89"/>
      <c r="O31" s="89"/>
      <c r="P31" s="89"/>
      <c r="Q31" s="89"/>
      <c r="R31" s="89"/>
      <c r="S31" s="78"/>
    </row>
    <row r="32" spans="1:19" ht="18" customHeight="1">
      <c r="A32" s="89"/>
      <c r="B32" s="89"/>
      <c r="C32" s="89"/>
      <c r="D32" s="89"/>
      <c r="E32" s="89"/>
      <c r="F32" s="89"/>
      <c r="G32" s="89"/>
      <c r="H32" s="89"/>
      <c r="I32" s="89"/>
      <c r="J32" s="89"/>
      <c r="K32" s="89"/>
      <c r="L32" s="89"/>
      <c r="M32" s="89"/>
      <c r="N32" s="89"/>
      <c r="O32" s="89"/>
      <c r="P32" s="89"/>
      <c r="Q32" s="89"/>
      <c r="R32" s="89"/>
      <c r="S32" s="78"/>
    </row>
    <row r="33" spans="1:19" ht="18" customHeight="1">
      <c r="A33" s="89"/>
      <c r="B33" s="89"/>
      <c r="C33" s="89"/>
      <c r="D33" s="89"/>
      <c r="E33" s="89"/>
      <c r="F33" s="89"/>
      <c r="G33" s="89"/>
      <c r="H33" s="89"/>
      <c r="I33" s="89"/>
      <c r="J33" s="89"/>
      <c r="K33" s="89"/>
      <c r="L33" s="89"/>
      <c r="M33" s="89"/>
      <c r="N33" s="89"/>
      <c r="O33" s="89"/>
      <c r="P33" s="89"/>
      <c r="Q33" s="89"/>
      <c r="R33" s="89"/>
      <c r="S33" s="78"/>
    </row>
    <row r="34" spans="1:19">
      <c r="A34" s="78"/>
      <c r="B34" s="78"/>
      <c r="C34" s="78"/>
      <c r="D34" s="78"/>
      <c r="E34" s="78"/>
      <c r="F34" s="78"/>
      <c r="G34" s="78"/>
      <c r="H34" s="78"/>
      <c r="I34" s="78"/>
      <c r="J34" s="78"/>
      <c r="K34" s="78"/>
      <c r="L34" s="78"/>
      <c r="M34" s="78"/>
      <c r="N34" s="78"/>
      <c r="O34" s="78"/>
      <c r="P34" s="78"/>
      <c r="Q34" s="78"/>
      <c r="R34" s="78"/>
      <c r="S34" s="78"/>
    </row>
    <row r="35" spans="1:19">
      <c r="A35" s="78"/>
      <c r="B35" s="78"/>
      <c r="C35" s="78"/>
      <c r="D35" s="78"/>
      <c r="E35" s="78"/>
      <c r="F35" s="78"/>
      <c r="G35" s="78"/>
      <c r="H35" s="78"/>
      <c r="I35" s="78"/>
      <c r="J35" s="78"/>
      <c r="K35" s="78"/>
      <c r="L35" s="78"/>
      <c r="M35" s="78"/>
      <c r="N35" s="78"/>
      <c r="O35" s="78"/>
      <c r="P35" s="78"/>
      <c r="Q35" s="78"/>
      <c r="R35" s="78"/>
      <c r="S35" s="78"/>
    </row>
    <row r="36" spans="1:19">
      <c r="A36" s="78"/>
      <c r="B36" s="78"/>
      <c r="C36" s="78"/>
      <c r="D36" s="78"/>
      <c r="E36" s="78"/>
      <c r="F36" s="78"/>
      <c r="G36" s="78"/>
      <c r="H36" s="78"/>
      <c r="I36" s="78"/>
      <c r="J36" s="78"/>
      <c r="K36" s="78"/>
      <c r="L36" s="78"/>
      <c r="M36" s="78"/>
      <c r="N36" s="78"/>
      <c r="O36" s="78"/>
      <c r="P36" s="78"/>
      <c r="Q36" s="78"/>
      <c r="R36" s="78"/>
      <c r="S36" s="78"/>
    </row>
    <row r="37" spans="1:19">
      <c r="A37" s="78"/>
      <c r="B37" s="78"/>
      <c r="C37" s="78"/>
      <c r="D37" s="78"/>
      <c r="E37" s="78"/>
      <c r="F37" s="78"/>
      <c r="G37" s="78"/>
      <c r="H37" s="78"/>
      <c r="I37" s="78"/>
      <c r="J37" s="78"/>
      <c r="K37" s="78"/>
      <c r="L37" s="78"/>
      <c r="M37" s="78"/>
      <c r="N37" s="78"/>
      <c r="O37" s="78"/>
      <c r="P37" s="78"/>
      <c r="Q37" s="78"/>
      <c r="R37" s="78"/>
      <c r="S37" s="78"/>
    </row>
    <row r="38" spans="1:19">
      <c r="A38" s="78"/>
      <c r="B38" s="78"/>
      <c r="C38" s="78"/>
      <c r="D38" s="78"/>
      <c r="E38" s="78"/>
      <c r="F38" s="78"/>
      <c r="G38" s="78"/>
      <c r="H38" s="78"/>
      <c r="I38" s="78"/>
      <c r="J38" s="78"/>
      <c r="K38" s="78"/>
      <c r="L38" s="78"/>
      <c r="M38" s="78"/>
      <c r="N38" s="78"/>
      <c r="O38" s="78"/>
      <c r="P38" s="78"/>
      <c r="Q38" s="78"/>
      <c r="R38" s="78"/>
      <c r="S38" s="78"/>
    </row>
    <row r="39" spans="1:19">
      <c r="A39" s="78"/>
      <c r="B39" s="78"/>
      <c r="C39" s="78"/>
      <c r="D39" s="78"/>
      <c r="E39" s="78"/>
      <c r="F39" s="78"/>
      <c r="G39" s="78"/>
      <c r="H39" s="78"/>
      <c r="I39" s="78"/>
      <c r="J39" s="78"/>
      <c r="K39" s="78"/>
      <c r="L39" s="78"/>
      <c r="M39" s="78"/>
      <c r="N39" s="78"/>
      <c r="O39" s="78"/>
      <c r="P39" s="78"/>
      <c r="Q39" s="78"/>
      <c r="R39" s="78"/>
      <c r="S39" s="78"/>
    </row>
    <row r="40" spans="1:19">
      <c r="A40" s="80"/>
      <c r="B40" s="80"/>
      <c r="C40" s="80"/>
      <c r="D40" s="80"/>
      <c r="E40" s="78"/>
      <c r="F40" s="78"/>
      <c r="G40" s="78"/>
      <c r="H40" s="78"/>
      <c r="I40" s="78"/>
      <c r="J40" s="78"/>
      <c r="K40" s="80"/>
      <c r="L40" s="80"/>
      <c r="M40" s="80"/>
      <c r="N40" s="80"/>
      <c r="O40" s="80"/>
      <c r="P40" s="80"/>
      <c r="Q40" s="80"/>
      <c r="R40" s="80"/>
      <c r="S40" s="78"/>
    </row>
    <row r="41" spans="1:19">
      <c r="A41" s="601" t="s">
        <v>893</v>
      </c>
      <c r="B41" s="601"/>
      <c r="C41" s="601"/>
      <c r="D41" s="601"/>
      <c r="E41" s="78"/>
      <c r="F41" s="78"/>
      <c r="G41" s="78"/>
      <c r="H41" s="78"/>
      <c r="I41" s="78"/>
      <c r="J41" s="78"/>
      <c r="K41" s="601" t="s">
        <v>892</v>
      </c>
      <c r="L41" s="601"/>
      <c r="M41" s="601"/>
      <c r="N41" s="601"/>
      <c r="O41" s="601"/>
      <c r="P41" s="601"/>
      <c r="Q41" s="601"/>
      <c r="R41" s="601"/>
      <c r="S41" s="78"/>
    </row>
    <row r="42" spans="1:19">
      <c r="A42" s="78" t="s">
        <v>1393</v>
      </c>
      <c r="B42" s="78"/>
      <c r="C42" s="78"/>
      <c r="D42" s="78"/>
      <c r="E42" s="78"/>
      <c r="F42" s="78"/>
      <c r="G42" s="78"/>
      <c r="H42" s="78"/>
      <c r="I42" s="78"/>
      <c r="J42" s="78"/>
      <c r="K42" s="78"/>
      <c r="L42" s="78"/>
      <c r="M42" s="78"/>
      <c r="N42" s="78"/>
      <c r="O42" s="78"/>
      <c r="P42" s="78"/>
      <c r="Q42" s="78"/>
      <c r="R42" s="78"/>
      <c r="S42" s="78"/>
    </row>
  </sheetData>
  <mergeCells count="4">
    <mergeCell ref="A41:D41"/>
    <mergeCell ref="K41:R41"/>
    <mergeCell ref="A3:R3"/>
    <mergeCell ref="A1:R2"/>
  </mergeCells>
  <printOptions horizontalCentered="1" verticalCentered="1"/>
  <pageMargins left="0.74803149606299202" right="0.78740157480314998" top="0.7" bottom="0.84" header="0.511811023622047" footer="0.511811023622047"/>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N30"/>
  <sheetViews>
    <sheetView showGridLines="0" showRowColHeaders="0" workbookViewId="0">
      <selection activeCell="AG31" sqref="AG31"/>
    </sheetView>
  </sheetViews>
  <sheetFormatPr baseColWidth="10" defaultColWidth="11.42578125" defaultRowHeight="12.75"/>
  <cols>
    <col min="1" max="6" width="5.7109375" style="78" customWidth="1"/>
    <col min="7" max="7" width="8.5703125" style="78" customWidth="1"/>
    <col min="8" max="11" width="5.7109375" style="78" customWidth="1"/>
    <col min="12" max="12" width="8" style="78" customWidth="1"/>
    <col min="13" max="13" width="9.7109375" style="78" customWidth="1"/>
    <col min="14" max="14" width="8" style="78" customWidth="1"/>
    <col min="15" max="16" width="5.7109375" style="78" customWidth="1"/>
    <col min="17" max="16384" width="11.42578125" style="78"/>
  </cols>
  <sheetData>
    <row r="1" spans="1:14" ht="20.25" customHeight="1">
      <c r="A1" s="90" t="s">
        <v>7151</v>
      </c>
      <c r="B1" s="90"/>
      <c r="C1" s="90"/>
      <c r="D1" s="90"/>
      <c r="E1" s="90"/>
      <c r="F1" s="90"/>
      <c r="G1" s="90"/>
      <c r="H1" s="90"/>
      <c r="I1" s="90"/>
      <c r="J1" s="90"/>
      <c r="K1" s="91"/>
      <c r="L1" s="91"/>
      <c r="M1" s="92"/>
      <c r="N1" s="93"/>
    </row>
    <row r="3" spans="1:14" ht="21.75" customHeight="1">
      <c r="A3" s="93" t="s">
        <v>882</v>
      </c>
      <c r="C3" s="607"/>
      <c r="D3" s="607"/>
      <c r="E3" s="607"/>
      <c r="F3" s="607"/>
      <c r="G3" s="607"/>
      <c r="H3" s="607"/>
      <c r="I3" s="607"/>
      <c r="J3" s="607"/>
      <c r="K3" s="607"/>
    </row>
    <row r="5" spans="1:14" ht="24" customHeight="1">
      <c r="A5" s="93" t="s">
        <v>890</v>
      </c>
      <c r="F5" s="607"/>
      <c r="G5" s="607"/>
      <c r="H5" s="607"/>
      <c r="I5" s="607"/>
      <c r="J5" s="607"/>
      <c r="K5" s="607"/>
    </row>
    <row r="7" spans="1:14" ht="18.75" customHeight="1">
      <c r="A7" s="94" t="s">
        <v>889</v>
      </c>
      <c r="B7" s="94"/>
      <c r="C7" s="94"/>
      <c r="D7" s="94"/>
      <c r="E7" s="94"/>
      <c r="F7" s="94"/>
      <c r="G7" s="95" t="s">
        <v>883</v>
      </c>
      <c r="H7" s="608"/>
      <c r="I7" s="608"/>
      <c r="J7" s="608"/>
      <c r="K7" s="95" t="s">
        <v>884</v>
      </c>
      <c r="L7" s="608"/>
      <c r="M7" s="608"/>
    </row>
    <row r="9" spans="1:14" ht="24.95" customHeight="1">
      <c r="A9" s="613" t="s">
        <v>885</v>
      </c>
      <c r="B9" s="613"/>
      <c r="C9" s="613" t="s">
        <v>886</v>
      </c>
      <c r="D9" s="613"/>
      <c r="E9" s="613"/>
      <c r="F9" s="613"/>
      <c r="G9" s="613"/>
      <c r="H9" s="604" t="s">
        <v>887</v>
      </c>
      <c r="I9" s="605"/>
      <c r="J9" s="605"/>
      <c r="K9" s="605"/>
      <c r="L9" s="606"/>
      <c r="M9" s="96" t="s">
        <v>888</v>
      </c>
    </row>
    <row r="10" spans="1:14" ht="24.95" customHeight="1">
      <c r="A10" s="612"/>
      <c r="B10" s="612"/>
      <c r="C10" s="610"/>
      <c r="D10" s="610"/>
      <c r="E10" s="610"/>
      <c r="F10" s="610"/>
      <c r="G10" s="610"/>
      <c r="H10" s="609"/>
      <c r="I10" s="609"/>
      <c r="J10" s="609"/>
      <c r="K10" s="609"/>
      <c r="L10" s="609"/>
      <c r="M10" s="97"/>
    </row>
    <row r="11" spans="1:14" ht="24.95" customHeight="1">
      <c r="A11" s="612"/>
      <c r="B11" s="612"/>
      <c r="C11" s="610"/>
      <c r="D11" s="610"/>
      <c r="E11" s="610"/>
      <c r="F11" s="610"/>
      <c r="G11" s="610"/>
      <c r="H11" s="609"/>
      <c r="I11" s="609"/>
      <c r="J11" s="609"/>
      <c r="K11" s="609"/>
      <c r="L11" s="609"/>
      <c r="M11" s="97"/>
    </row>
    <row r="12" spans="1:14" ht="24.95" customHeight="1">
      <c r="A12" s="612"/>
      <c r="B12" s="612"/>
      <c r="C12" s="610"/>
      <c r="D12" s="610"/>
      <c r="E12" s="610"/>
      <c r="F12" s="610"/>
      <c r="G12" s="610"/>
      <c r="H12" s="609"/>
      <c r="I12" s="609"/>
      <c r="J12" s="609"/>
      <c r="K12" s="609"/>
      <c r="L12" s="609"/>
      <c r="M12" s="97"/>
    </row>
    <row r="13" spans="1:14" ht="24.95" customHeight="1">
      <c r="A13" s="612"/>
      <c r="B13" s="612"/>
      <c r="C13" s="610"/>
      <c r="D13" s="610"/>
      <c r="E13" s="610"/>
      <c r="F13" s="610"/>
      <c r="G13" s="610"/>
      <c r="H13" s="609"/>
      <c r="I13" s="609"/>
      <c r="J13" s="609"/>
      <c r="K13" s="609"/>
      <c r="L13" s="609"/>
      <c r="M13" s="97"/>
    </row>
    <row r="14" spans="1:14" ht="24.95" customHeight="1">
      <c r="A14" s="612"/>
      <c r="B14" s="612"/>
      <c r="C14" s="610"/>
      <c r="D14" s="610"/>
      <c r="E14" s="610"/>
      <c r="F14" s="610"/>
      <c r="G14" s="610"/>
      <c r="H14" s="609"/>
      <c r="I14" s="609"/>
      <c r="J14" s="609"/>
      <c r="K14" s="609"/>
      <c r="L14" s="609"/>
      <c r="M14" s="97"/>
    </row>
    <row r="15" spans="1:14" ht="24.95" customHeight="1">
      <c r="A15" s="612"/>
      <c r="B15" s="612"/>
      <c r="C15" s="610"/>
      <c r="D15" s="610"/>
      <c r="E15" s="610"/>
      <c r="F15" s="610"/>
      <c r="G15" s="610"/>
      <c r="H15" s="609"/>
      <c r="I15" s="609"/>
      <c r="J15" s="609"/>
      <c r="K15" s="609"/>
      <c r="L15" s="609"/>
      <c r="M15" s="97"/>
    </row>
    <row r="16" spans="1:14" ht="24.95" customHeight="1">
      <c r="A16" s="612"/>
      <c r="B16" s="612"/>
      <c r="C16" s="610"/>
      <c r="D16" s="610"/>
      <c r="E16" s="610"/>
      <c r="F16" s="610"/>
      <c r="G16" s="610"/>
      <c r="H16" s="609"/>
      <c r="I16" s="609"/>
      <c r="J16" s="609"/>
      <c r="K16" s="609"/>
      <c r="L16" s="609"/>
      <c r="M16" s="97"/>
    </row>
    <row r="17" spans="1:13" ht="24.95" customHeight="1">
      <c r="A17" s="612"/>
      <c r="B17" s="612"/>
      <c r="C17" s="610"/>
      <c r="D17" s="610"/>
      <c r="E17" s="610"/>
      <c r="F17" s="610"/>
      <c r="G17" s="610"/>
      <c r="H17" s="609"/>
      <c r="I17" s="609"/>
      <c r="J17" s="609"/>
      <c r="K17" s="609"/>
      <c r="L17" s="609"/>
      <c r="M17" s="97"/>
    </row>
    <row r="18" spans="1:13" ht="24.95" customHeight="1">
      <c r="A18" s="612"/>
      <c r="B18" s="612"/>
      <c r="C18" s="610"/>
      <c r="D18" s="610"/>
      <c r="E18" s="610"/>
      <c r="F18" s="610"/>
      <c r="G18" s="610"/>
      <c r="H18" s="609"/>
      <c r="I18" s="609"/>
      <c r="J18" s="609"/>
      <c r="K18" s="609"/>
      <c r="L18" s="609"/>
      <c r="M18" s="97"/>
    </row>
    <row r="19" spans="1:13" ht="24.95" customHeight="1">
      <c r="A19" s="612"/>
      <c r="B19" s="612"/>
      <c r="C19" s="610"/>
      <c r="D19" s="610"/>
      <c r="E19" s="610"/>
      <c r="F19" s="610"/>
      <c r="G19" s="610"/>
      <c r="H19" s="609"/>
      <c r="I19" s="609"/>
      <c r="J19" s="609"/>
      <c r="K19" s="609"/>
      <c r="L19" s="609"/>
      <c r="M19" s="97"/>
    </row>
    <row r="20" spans="1:13" ht="24.95" customHeight="1">
      <c r="A20" s="612"/>
      <c r="B20" s="612"/>
      <c r="C20" s="610"/>
      <c r="D20" s="610"/>
      <c r="E20" s="610"/>
      <c r="F20" s="610"/>
      <c r="G20" s="610"/>
      <c r="H20" s="609"/>
      <c r="I20" s="609"/>
      <c r="J20" s="609"/>
      <c r="K20" s="609"/>
      <c r="L20" s="609"/>
      <c r="M20" s="97"/>
    </row>
    <row r="21" spans="1:13" ht="24.95" customHeight="1">
      <c r="A21" s="612"/>
      <c r="B21" s="612"/>
      <c r="C21" s="610"/>
      <c r="D21" s="610"/>
      <c r="E21" s="610"/>
      <c r="F21" s="610"/>
      <c r="G21" s="610"/>
      <c r="H21" s="609"/>
      <c r="I21" s="609"/>
      <c r="J21" s="609"/>
      <c r="K21" s="609"/>
      <c r="L21" s="609"/>
      <c r="M21" s="97"/>
    </row>
    <row r="22" spans="1:13" ht="24.95" customHeight="1">
      <c r="A22" s="612"/>
      <c r="B22" s="612"/>
      <c r="C22" s="610"/>
      <c r="D22" s="610"/>
      <c r="E22" s="610"/>
      <c r="F22" s="610"/>
      <c r="G22" s="610"/>
      <c r="H22" s="609"/>
      <c r="I22" s="609"/>
      <c r="J22" s="609"/>
      <c r="K22" s="609"/>
      <c r="L22" s="609"/>
      <c r="M22" s="97"/>
    </row>
    <row r="23" spans="1:13" ht="24.95" customHeight="1">
      <c r="A23" s="612"/>
      <c r="B23" s="612"/>
      <c r="C23" s="610"/>
      <c r="D23" s="610"/>
      <c r="E23" s="610"/>
      <c r="F23" s="610"/>
      <c r="G23" s="610"/>
      <c r="H23" s="609"/>
      <c r="I23" s="609"/>
      <c r="J23" s="609"/>
      <c r="K23" s="609"/>
      <c r="L23" s="609"/>
      <c r="M23" s="97"/>
    </row>
    <row r="24" spans="1:13" ht="24.95" customHeight="1">
      <c r="A24" s="612"/>
      <c r="B24" s="612"/>
      <c r="C24" s="610"/>
      <c r="D24" s="610"/>
      <c r="E24" s="610"/>
      <c r="F24" s="610"/>
      <c r="G24" s="610"/>
      <c r="H24" s="609"/>
      <c r="I24" s="609"/>
      <c r="J24" s="609"/>
      <c r="K24" s="609"/>
      <c r="L24" s="609"/>
      <c r="M24" s="97"/>
    </row>
    <row r="25" spans="1:13" ht="24.95" customHeight="1">
      <c r="A25" s="612"/>
      <c r="B25" s="612"/>
      <c r="C25" s="610"/>
      <c r="D25" s="610"/>
      <c r="E25" s="610"/>
      <c r="F25" s="610"/>
      <c r="G25" s="610"/>
      <c r="H25" s="609"/>
      <c r="I25" s="609"/>
      <c r="J25" s="609"/>
      <c r="K25" s="609"/>
      <c r="L25" s="609"/>
      <c r="M25" s="97"/>
    </row>
    <row r="26" spans="1:13" ht="24.95" customHeight="1">
      <c r="A26" s="612"/>
      <c r="B26" s="612"/>
      <c r="C26" s="610"/>
      <c r="D26" s="610"/>
      <c r="E26" s="610"/>
      <c r="F26" s="610"/>
      <c r="G26" s="610"/>
      <c r="H26" s="609"/>
      <c r="I26" s="609"/>
      <c r="J26" s="609"/>
      <c r="K26" s="609"/>
      <c r="L26" s="609"/>
      <c r="M26" s="97"/>
    </row>
    <row r="27" spans="1:13" ht="24.95" customHeight="1">
      <c r="A27" s="612"/>
      <c r="B27" s="612"/>
      <c r="C27" s="610"/>
      <c r="D27" s="610"/>
      <c r="E27" s="610"/>
      <c r="F27" s="610"/>
      <c r="G27" s="610"/>
      <c r="H27" s="609"/>
      <c r="I27" s="609"/>
      <c r="J27" s="609"/>
      <c r="K27" s="609"/>
      <c r="L27" s="609"/>
      <c r="M27" s="97"/>
    </row>
    <row r="28" spans="1:13" ht="24.95" customHeight="1">
      <c r="A28" s="612"/>
      <c r="B28" s="612"/>
      <c r="C28" s="610"/>
      <c r="D28" s="610"/>
      <c r="E28" s="610"/>
      <c r="F28" s="610"/>
      <c r="G28" s="610"/>
      <c r="H28" s="609"/>
      <c r="I28" s="609"/>
      <c r="J28" s="609"/>
      <c r="K28" s="609"/>
      <c r="L28" s="609"/>
      <c r="M28" s="97"/>
    </row>
    <row r="30" spans="1:13">
      <c r="A30" s="611" t="s">
        <v>7075</v>
      </c>
      <c r="B30" s="611"/>
      <c r="C30" s="611"/>
      <c r="D30" s="611"/>
      <c r="E30" s="611"/>
      <c r="F30" s="611"/>
      <c r="G30" s="611"/>
      <c r="H30" s="611"/>
      <c r="I30" s="611"/>
      <c r="J30" s="611"/>
      <c r="K30" s="611"/>
      <c r="L30" s="611"/>
      <c r="M30" s="611"/>
    </row>
  </sheetData>
  <mergeCells count="65">
    <mergeCell ref="A13:B13"/>
    <mergeCell ref="A14:B14"/>
    <mergeCell ref="A15:B15"/>
    <mergeCell ref="A16:B16"/>
    <mergeCell ref="A28:B28"/>
    <mergeCell ref="A17:B17"/>
    <mergeCell ref="A18:B18"/>
    <mergeCell ref="A19:B19"/>
    <mergeCell ref="A20:B20"/>
    <mergeCell ref="A21:B21"/>
    <mergeCell ref="A23:B23"/>
    <mergeCell ref="A24:B24"/>
    <mergeCell ref="A25:B25"/>
    <mergeCell ref="A26:B26"/>
    <mergeCell ref="A22:B22"/>
    <mergeCell ref="A9:B9"/>
    <mergeCell ref="C9:G9"/>
    <mergeCell ref="A10:B10"/>
    <mergeCell ref="A11:B11"/>
    <mergeCell ref="A12:B12"/>
    <mergeCell ref="A30:M30"/>
    <mergeCell ref="A27:B27"/>
    <mergeCell ref="C19:G19"/>
    <mergeCell ref="C20:G20"/>
    <mergeCell ref="C10:G10"/>
    <mergeCell ref="H10:L10"/>
    <mergeCell ref="C11:G11"/>
    <mergeCell ref="C12:G12"/>
    <mergeCell ref="C13:G13"/>
    <mergeCell ref="C14:G14"/>
    <mergeCell ref="C27:G27"/>
    <mergeCell ref="H27:L27"/>
    <mergeCell ref="C21:G21"/>
    <mergeCell ref="C22:G22"/>
    <mergeCell ref="C23:G23"/>
    <mergeCell ref="C24:G24"/>
    <mergeCell ref="C28:G28"/>
    <mergeCell ref="H11:L11"/>
    <mergeCell ref="H12:L12"/>
    <mergeCell ref="H13:L13"/>
    <mergeCell ref="H14:L14"/>
    <mergeCell ref="H15:L15"/>
    <mergeCell ref="H16:L16"/>
    <mergeCell ref="H17:L17"/>
    <mergeCell ref="H18:L18"/>
    <mergeCell ref="C25:G25"/>
    <mergeCell ref="C26:G26"/>
    <mergeCell ref="C15:G15"/>
    <mergeCell ref="C16:G16"/>
    <mergeCell ref="C17:G17"/>
    <mergeCell ref="C18:G18"/>
    <mergeCell ref="H26:L26"/>
    <mergeCell ref="H28:L28"/>
    <mergeCell ref="H19:L19"/>
    <mergeCell ref="H20:L20"/>
    <mergeCell ref="H21:L21"/>
    <mergeCell ref="H22:L22"/>
    <mergeCell ref="H23:L23"/>
    <mergeCell ref="H24:L24"/>
    <mergeCell ref="H25:L25"/>
    <mergeCell ref="H9:L9"/>
    <mergeCell ref="C3:K3"/>
    <mergeCell ref="F5:K5"/>
    <mergeCell ref="H7:J7"/>
    <mergeCell ref="L7:M7"/>
  </mergeCells>
  <pageMargins left="0.78740157480314998" right="0.78740157480314998" top="0.98425196850393704" bottom="0.98425196850393704" header="0.511811023622047" footer="0.511811023622047"/>
  <pageSetup paperSize="9" orientation="portrait" blackAndWhite="1" r:id="rId1"/>
  <headerFooter alignWithMargins="0">
    <oddFooter>&amp;L&amp;8&amp;F&amp;R&amp;8&amp;A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AF1539"/>
  <sheetViews>
    <sheetView topLeftCell="A13" zoomScale="84" zoomScaleNormal="84" workbookViewId="0">
      <selection activeCell="J33" sqref="J33"/>
    </sheetView>
  </sheetViews>
  <sheetFormatPr baseColWidth="10" defaultColWidth="11.42578125" defaultRowHeight="12.75"/>
  <cols>
    <col min="1" max="1" width="15.85546875" customWidth="1"/>
    <col min="2" max="2" width="22" style="1" customWidth="1"/>
    <col min="3" max="3" width="14.5703125" style="1" customWidth="1"/>
    <col min="4" max="4" width="17.140625" style="1" customWidth="1"/>
    <col min="5" max="5" width="17.140625" style="1" bestFit="1" customWidth="1"/>
    <col min="6" max="6" width="11.7109375" style="1" bestFit="1" customWidth="1"/>
    <col min="7" max="7" width="12.140625" style="1" customWidth="1"/>
    <col min="8" max="8" width="11.28515625" style="1" bestFit="1" customWidth="1"/>
    <col min="9" max="9" width="12.140625" style="1" bestFit="1" customWidth="1"/>
    <col min="10" max="10" width="11.140625" style="1" bestFit="1" customWidth="1"/>
    <col min="11" max="11" width="11.140625" style="1" customWidth="1"/>
    <col min="12" max="12" width="12.42578125" style="1" customWidth="1"/>
    <col min="13" max="13" width="11.5703125" style="1" customWidth="1"/>
    <col min="14" max="15" width="11.42578125" style="1" customWidth="1"/>
    <col min="16" max="18" width="2.7109375" customWidth="1"/>
    <col min="19" max="19" width="3.7109375" customWidth="1"/>
    <col min="20" max="20" width="36.85546875" bestFit="1" customWidth="1"/>
    <col min="21" max="21" width="2.85546875" customWidth="1"/>
    <col min="22" max="22" width="3.5703125" customWidth="1"/>
    <col min="23" max="23" width="38" customWidth="1"/>
    <col min="27" max="27" width="5.140625" bestFit="1" customWidth="1"/>
    <col min="28" max="28" width="3.140625" bestFit="1" customWidth="1"/>
    <col min="29" max="29" width="36.7109375" bestFit="1" customWidth="1"/>
  </cols>
  <sheetData>
    <row r="1" spans="1:31">
      <c r="B1" s="1" t="s">
        <v>520</v>
      </c>
      <c r="C1" s="1">
        <v>1</v>
      </c>
      <c r="D1" s="1">
        <v>2</v>
      </c>
      <c r="E1" s="1">
        <v>3</v>
      </c>
      <c r="F1" s="1">
        <v>4</v>
      </c>
      <c r="K1" s="1">
        <v>6</v>
      </c>
      <c r="L1" s="1">
        <v>4</v>
      </c>
      <c r="S1">
        <v>1</v>
      </c>
      <c r="T1" s="33" t="s">
        <v>332</v>
      </c>
      <c r="V1">
        <v>1</v>
      </c>
      <c r="W1" s="33" t="s">
        <v>334</v>
      </c>
      <c r="Y1" t="s">
        <v>562</v>
      </c>
      <c r="AA1" t="s">
        <v>557</v>
      </c>
      <c r="AB1">
        <v>1</v>
      </c>
      <c r="AC1" t="s">
        <v>528</v>
      </c>
      <c r="AD1" s="2"/>
      <c r="AE1" s="2"/>
    </row>
    <row r="2" spans="1:31" s="3" customFormat="1" ht="39.75" customHeight="1">
      <c r="A2" s="4"/>
      <c r="B2" s="4"/>
      <c r="C2" s="4" t="s">
        <v>527</v>
      </c>
      <c r="D2" s="4" t="s">
        <v>526</v>
      </c>
      <c r="E2" s="4" t="s">
        <v>31</v>
      </c>
      <c r="F2" s="4" t="s">
        <v>523</v>
      </c>
      <c r="G2" s="4"/>
      <c r="H2" s="4"/>
      <c r="I2" s="4"/>
      <c r="J2" s="4"/>
      <c r="K2" s="4"/>
      <c r="L2" s="4">
        <v>5</v>
      </c>
      <c r="M2" s="4"/>
      <c r="N2" s="4"/>
      <c r="O2" s="4"/>
      <c r="S2">
        <v>2</v>
      </c>
      <c r="T2" s="33" t="s">
        <v>558</v>
      </c>
      <c r="V2">
        <v>2</v>
      </c>
      <c r="W2" s="33" t="s">
        <v>606</v>
      </c>
      <c r="X2"/>
      <c r="Y2" s="62">
        <f>Formular!K3</f>
        <v>11</v>
      </c>
      <c r="Z2" t="e">
        <f>VLOOKUP(Formular!K3,Schuldatenbank!$E$3:$O$605,5,FALSE)</f>
        <v>#N/A</v>
      </c>
      <c r="AA2" s="1" t="e">
        <f>VLOOKUP(Y2,Schuldatenbank!E3:O600,11,FALSE)</f>
        <v>#N/A</v>
      </c>
      <c r="AB2">
        <v>2</v>
      </c>
      <c r="AC2" t="e">
        <f>VLOOKUP(Z2,Schuldatenbank!$I$3:$O$600,2,FALSE)</f>
        <v>#N/A</v>
      </c>
      <c r="AD2" s="60"/>
      <c r="AE2" s="2"/>
    </row>
    <row r="3" spans="1:31" ht="27.75" customHeight="1">
      <c r="A3" s="1" t="s">
        <v>511</v>
      </c>
      <c r="B3" s="11" t="s">
        <v>512</v>
      </c>
      <c r="C3" s="9" t="s">
        <v>509</v>
      </c>
      <c r="D3" s="9" t="s">
        <v>509</v>
      </c>
      <c r="E3" s="9" t="s">
        <v>509</v>
      </c>
      <c r="F3" s="9" t="s">
        <v>509</v>
      </c>
      <c r="J3"/>
      <c r="K3"/>
      <c r="L3" s="4"/>
      <c r="M3" s="46"/>
      <c r="N3"/>
      <c r="O3"/>
      <c r="S3">
        <v>3</v>
      </c>
      <c r="T3" s="34" t="s">
        <v>1506</v>
      </c>
      <c r="V3">
        <v>3</v>
      </c>
      <c r="W3" s="34" t="s">
        <v>607</v>
      </c>
      <c r="Y3" t="e">
        <f>AA2+1</f>
        <v>#N/A</v>
      </c>
      <c r="Z3" t="e">
        <f>VLOOKUP(Y3,Schuldatenbank!$A$3:$O$600,6,FALSE)</f>
        <v>#N/A</v>
      </c>
      <c r="AA3" t="e">
        <f>VLOOKUP(Y3,Schuldatenbank!$A$3:$O$600,5,FALSE)</f>
        <v>#N/A</v>
      </c>
      <c r="AB3">
        <v>3</v>
      </c>
      <c r="AC3" t="e">
        <f>IF($Y$2=AA3,VLOOKUP(Z3,Schuldatenbank!$E$2:$O$600,5,FALSE),"")</f>
        <v>#N/A</v>
      </c>
      <c r="AD3" s="2"/>
      <c r="AE3" s="2"/>
    </row>
    <row r="4" spans="1:31">
      <c r="A4" s="1" t="s">
        <v>511</v>
      </c>
      <c r="B4" s="11" t="s">
        <v>514</v>
      </c>
      <c r="C4" s="9" t="s">
        <v>509</v>
      </c>
      <c r="D4" s="9" t="s">
        <v>509</v>
      </c>
      <c r="E4" s="9" t="s">
        <v>509</v>
      </c>
      <c r="F4" s="9" t="s">
        <v>509</v>
      </c>
      <c r="J4"/>
      <c r="K4"/>
      <c r="L4"/>
      <c r="M4"/>
      <c r="N4"/>
      <c r="O4"/>
      <c r="S4">
        <v>4</v>
      </c>
      <c r="T4" s="34" t="s">
        <v>333</v>
      </c>
      <c r="V4">
        <v>4</v>
      </c>
      <c r="W4" s="34" t="s">
        <v>241</v>
      </c>
      <c r="Y4" t="e">
        <f t="shared" ref="Y4:Y51" si="0">Y3+1</f>
        <v>#N/A</v>
      </c>
      <c r="Z4" t="e">
        <f>VLOOKUP(Y4,Schuldatenbank!$A$3:$O$600,6,FALSE)</f>
        <v>#N/A</v>
      </c>
      <c r="AA4" t="e">
        <f>VLOOKUP(Y4,Schuldatenbank!$A$3:$O$600,5,FALSE)</f>
        <v>#N/A</v>
      </c>
      <c r="AB4">
        <v>4</v>
      </c>
      <c r="AC4" t="e">
        <f>IF($Y$2=AA4,VLOOKUP(Z4,Schuldatenbank!$E$2:$O$600,5,FALSE),"")</f>
        <v>#N/A</v>
      </c>
      <c r="AD4" s="2"/>
      <c r="AE4" s="2"/>
    </row>
    <row r="5" spans="1:31" ht="48" customHeight="1" thickBot="1">
      <c r="A5" s="5" t="s">
        <v>511</v>
      </c>
      <c r="B5" s="18" t="s">
        <v>513</v>
      </c>
      <c r="C5" s="20">
        <v>0.5</v>
      </c>
      <c r="D5" s="20">
        <v>0.5</v>
      </c>
      <c r="E5" s="19">
        <v>0</v>
      </c>
      <c r="F5" s="19">
        <v>0</v>
      </c>
      <c r="G5" s="32" t="s">
        <v>515</v>
      </c>
      <c r="J5"/>
      <c r="K5"/>
      <c r="L5"/>
      <c r="M5"/>
      <c r="N5"/>
      <c r="O5"/>
      <c r="S5">
        <v>5</v>
      </c>
      <c r="T5" s="34" t="s">
        <v>559</v>
      </c>
      <c r="V5">
        <v>5</v>
      </c>
      <c r="W5" s="34" t="s">
        <v>458</v>
      </c>
      <c r="Y5" t="e">
        <f t="shared" si="0"/>
        <v>#N/A</v>
      </c>
      <c r="Z5" t="e">
        <f>VLOOKUP(Y5,Schuldatenbank!$A$3:$O$600,6,FALSE)</f>
        <v>#N/A</v>
      </c>
      <c r="AA5" t="e">
        <f>VLOOKUP(Y5,Schuldatenbank!$A$3:$O$600,5,FALSE)</f>
        <v>#N/A</v>
      </c>
      <c r="AB5">
        <v>5</v>
      </c>
      <c r="AC5" t="e">
        <f>IF($Y$2=AA5,VLOOKUP(Z5,Schuldatenbank!$E$2:$O$600,5,FALSE),"")</f>
        <v>#N/A</v>
      </c>
      <c r="AD5" s="2"/>
      <c r="AE5" s="2"/>
    </row>
    <row r="6" spans="1:31">
      <c r="A6" s="1"/>
      <c r="B6" s="16" t="s">
        <v>522</v>
      </c>
      <c r="C6" s="17"/>
      <c r="D6" s="17"/>
      <c r="E6" s="17">
        <v>28.8</v>
      </c>
      <c r="F6" s="17"/>
      <c r="G6" s="7"/>
      <c r="J6"/>
      <c r="K6"/>
      <c r="L6"/>
      <c r="M6"/>
      <c r="N6"/>
      <c r="O6"/>
      <c r="S6">
        <v>6</v>
      </c>
      <c r="T6" s="34" t="s">
        <v>560</v>
      </c>
      <c r="V6">
        <v>6</v>
      </c>
      <c r="W6" s="34" t="s">
        <v>345</v>
      </c>
      <c r="Y6" t="e">
        <f t="shared" si="0"/>
        <v>#N/A</v>
      </c>
      <c r="Z6" t="e">
        <f>VLOOKUP(Y6,Schuldatenbank!$A$3:$O$600,6,FALSE)</f>
        <v>#N/A</v>
      </c>
      <c r="AA6" t="e">
        <f>VLOOKUP(Y6,Schuldatenbank!$A$3:$O$600,5,FALSE)</f>
        <v>#N/A</v>
      </c>
      <c r="AB6">
        <v>6</v>
      </c>
      <c r="AC6" t="e">
        <f>IF($Y$2=AA6,VLOOKUP(Z6,Schuldatenbank!$E$2:$O$600,5,FALSE),"")</f>
        <v>#N/A</v>
      </c>
      <c r="AD6" s="2"/>
      <c r="AE6" s="2"/>
    </row>
    <row r="7" spans="1:31">
      <c r="A7" s="28">
        <v>0.20833333333333334</v>
      </c>
      <c r="B7" s="9" t="s">
        <v>521</v>
      </c>
      <c r="C7" s="10" t="s">
        <v>536</v>
      </c>
      <c r="D7" s="10" t="s">
        <v>536</v>
      </c>
      <c r="E7" s="10">
        <v>0</v>
      </c>
      <c r="F7" s="10">
        <v>0</v>
      </c>
      <c r="G7" s="7"/>
      <c r="I7" s="30"/>
      <c r="J7" s="31"/>
      <c r="K7" s="31"/>
      <c r="L7"/>
      <c r="M7"/>
      <c r="N7"/>
      <c r="O7"/>
      <c r="S7">
        <v>7</v>
      </c>
      <c r="T7" s="34" t="s">
        <v>561</v>
      </c>
      <c r="V7">
        <v>7</v>
      </c>
      <c r="W7" s="34" t="s">
        <v>664</v>
      </c>
      <c r="Y7" t="e">
        <f t="shared" si="0"/>
        <v>#N/A</v>
      </c>
      <c r="Z7" t="e">
        <f>VLOOKUP(Y7,Schuldatenbank!$A$3:$O$600,6,FALSE)</f>
        <v>#N/A</v>
      </c>
      <c r="AA7" t="e">
        <f>VLOOKUP(Y7,Schuldatenbank!$A$3:$O$600,5,FALSE)</f>
        <v>#N/A</v>
      </c>
      <c r="AB7">
        <v>7</v>
      </c>
      <c r="AC7" t="e">
        <f>IF($Y$2=AA7,VLOOKUP(Z7,Schuldatenbank!$E$2:$O$600,5,FALSE),"")</f>
        <v>#N/A</v>
      </c>
      <c r="AD7" s="2"/>
      <c r="AE7" s="2"/>
    </row>
    <row r="8" spans="1:31">
      <c r="A8" s="28">
        <v>0.20902777777777778</v>
      </c>
      <c r="B8" s="11" t="s">
        <v>517</v>
      </c>
      <c r="C8" s="77">
        <v>10</v>
      </c>
      <c r="D8" s="77">
        <v>10</v>
      </c>
      <c r="E8" s="77">
        <v>10</v>
      </c>
      <c r="F8" s="77">
        <v>10</v>
      </c>
      <c r="G8" s="8"/>
      <c r="J8" s="30"/>
      <c r="K8" s="30"/>
      <c r="L8"/>
      <c r="M8"/>
      <c r="N8"/>
      <c r="O8"/>
      <c r="V8">
        <v>8</v>
      </c>
      <c r="W8" s="34" t="s">
        <v>748</v>
      </c>
      <c r="Y8" t="e">
        <f t="shared" si="0"/>
        <v>#N/A</v>
      </c>
      <c r="Z8" t="e">
        <f>VLOOKUP(Y8,Schuldatenbank!$A$3:$O$600,6,FALSE)</f>
        <v>#N/A</v>
      </c>
      <c r="AA8" t="e">
        <f>VLOOKUP(Y8,Schuldatenbank!$A$3:$O$600,5,FALSE)</f>
        <v>#N/A</v>
      </c>
      <c r="AB8">
        <v>8</v>
      </c>
      <c r="AC8" t="e">
        <f>IF($Y$2=AA8,VLOOKUP(Z8,Schuldatenbank!$E$2:$O$600,5,FALSE),"")</f>
        <v>#N/A</v>
      </c>
      <c r="AD8" s="2"/>
      <c r="AE8" s="2"/>
    </row>
    <row r="9" spans="1:31">
      <c r="A9" s="28">
        <v>0.33333333333333331</v>
      </c>
      <c r="B9" s="11" t="s">
        <v>517</v>
      </c>
      <c r="C9" s="77">
        <v>10</v>
      </c>
      <c r="D9" s="77">
        <v>10</v>
      </c>
      <c r="E9" s="77">
        <v>10</v>
      </c>
      <c r="F9" s="77">
        <v>10</v>
      </c>
      <c r="G9" s="8"/>
      <c r="H9" s="1" t="s">
        <v>531</v>
      </c>
      <c r="J9" s="29"/>
      <c r="K9" s="29"/>
      <c r="L9"/>
      <c r="M9"/>
      <c r="N9"/>
      <c r="O9"/>
      <c r="V9">
        <v>9</v>
      </c>
      <c r="W9" s="34" t="s">
        <v>796</v>
      </c>
      <c r="Y9" t="e">
        <f t="shared" si="0"/>
        <v>#N/A</v>
      </c>
      <c r="Z9" t="e">
        <f>VLOOKUP(Y9,Schuldatenbank!$A$3:$O$600,6,FALSE)</f>
        <v>#N/A</v>
      </c>
      <c r="AA9" t="e">
        <f>VLOOKUP(Y9,Schuldatenbank!$A$3:$O$600,5,FALSE)</f>
        <v>#N/A</v>
      </c>
      <c r="AB9">
        <v>9</v>
      </c>
      <c r="AC9" t="e">
        <f>IF($Y$2=AA9,VLOOKUP(Z9,Schuldatenbank!$E$2:$O$600,5,FALSE),"")</f>
        <v>#N/A</v>
      </c>
      <c r="AD9" s="2"/>
      <c r="AE9" s="2"/>
    </row>
    <row r="10" spans="1:31">
      <c r="A10" s="28">
        <v>0.33402777777777781</v>
      </c>
      <c r="B10" s="11" t="s">
        <v>518</v>
      </c>
      <c r="C10" s="10">
        <v>20</v>
      </c>
      <c r="D10" s="10">
        <v>20</v>
      </c>
      <c r="E10" s="10">
        <v>20</v>
      </c>
      <c r="F10" s="10">
        <v>20</v>
      </c>
      <c r="G10" s="8"/>
      <c r="J10" s="29"/>
      <c r="K10" s="29"/>
      <c r="L10"/>
      <c r="M10"/>
      <c r="N10"/>
      <c r="O10"/>
      <c r="V10">
        <v>10</v>
      </c>
      <c r="W10" s="34" t="s">
        <v>862</v>
      </c>
      <c r="Y10" t="e">
        <f t="shared" si="0"/>
        <v>#N/A</v>
      </c>
      <c r="Z10" t="e">
        <f>VLOOKUP(Y10,Schuldatenbank!$A$3:$O$600,6,FALSE)</f>
        <v>#N/A</v>
      </c>
      <c r="AA10" t="e">
        <f>VLOOKUP(Y10,Schuldatenbank!$A$3:$O$600,5,FALSE)</f>
        <v>#N/A</v>
      </c>
      <c r="AB10">
        <v>10</v>
      </c>
      <c r="AC10" t="e">
        <f>IF($Y$2=AA10,VLOOKUP(Z10,Schuldatenbank!$E$2:$O$600,5,FALSE),"")</f>
        <v>#N/A</v>
      </c>
      <c r="AD10" s="2"/>
      <c r="AE10" s="2"/>
    </row>
    <row r="11" spans="1:31">
      <c r="A11" s="28">
        <v>0.5</v>
      </c>
      <c r="B11" s="11" t="s">
        <v>518</v>
      </c>
      <c r="C11" s="10">
        <v>20</v>
      </c>
      <c r="D11" s="10">
        <v>20</v>
      </c>
      <c r="E11" s="10">
        <v>20</v>
      </c>
      <c r="F11" s="10">
        <v>20</v>
      </c>
      <c r="G11" s="8"/>
      <c r="H11" s="1" t="s">
        <v>531</v>
      </c>
      <c r="J11" s="29"/>
      <c r="K11" s="29"/>
      <c r="L11"/>
      <c r="M11"/>
      <c r="N11"/>
      <c r="O11"/>
      <c r="V11">
        <v>11</v>
      </c>
      <c r="W11" s="34" t="s">
        <v>474</v>
      </c>
      <c r="Y11" t="e">
        <f t="shared" si="0"/>
        <v>#N/A</v>
      </c>
      <c r="Z11" t="e">
        <f>VLOOKUP(Y11,Schuldatenbank!$A$3:$O$600,6,FALSE)</f>
        <v>#N/A</v>
      </c>
      <c r="AA11" t="e">
        <f>VLOOKUP(Y11,Schuldatenbank!$A$3:$O$600,5,FALSE)</f>
        <v>#N/A</v>
      </c>
      <c r="AB11">
        <v>11</v>
      </c>
      <c r="AC11" t="e">
        <f>IF($Y$2=AA11,VLOOKUP(Z11,Schuldatenbank!$E$2:$O$600,5,FALSE),"")</f>
        <v>#N/A</v>
      </c>
    </row>
    <row r="12" spans="1:31">
      <c r="A12" s="28">
        <v>0.50069444444444444</v>
      </c>
      <c r="B12" s="11" t="s">
        <v>519</v>
      </c>
      <c r="C12" s="10">
        <v>22.8</v>
      </c>
      <c r="D12" s="10">
        <v>22.8</v>
      </c>
      <c r="E12" s="10">
        <v>20</v>
      </c>
      <c r="F12" s="10">
        <v>20</v>
      </c>
      <c r="G12" s="8"/>
      <c r="J12" s="29"/>
      <c r="K12" s="29"/>
      <c r="L12"/>
      <c r="M12"/>
      <c r="N12"/>
      <c r="O12"/>
      <c r="Y12" t="e">
        <f t="shared" si="0"/>
        <v>#N/A</v>
      </c>
      <c r="Z12" t="e">
        <f>VLOOKUP(Y12,Schuldatenbank!$A$3:$O$600,6,FALSE)</f>
        <v>#N/A</v>
      </c>
      <c r="AA12" t="e">
        <f>VLOOKUP(Y12,Schuldatenbank!$A$3:$O$600,5,FALSE)</f>
        <v>#N/A</v>
      </c>
      <c r="AB12">
        <v>12</v>
      </c>
      <c r="AC12" t="e">
        <f>IF($Y$2=AA12,VLOOKUP(Z12,Schuldatenbank!$E$2:$O$600,5,FALSE),"")</f>
        <v>#N/A</v>
      </c>
    </row>
    <row r="13" spans="1:31">
      <c r="A13" s="28">
        <v>1</v>
      </c>
      <c r="B13" s="11" t="s">
        <v>519</v>
      </c>
      <c r="C13" s="10">
        <v>22.8</v>
      </c>
      <c r="D13" s="10">
        <v>22.8</v>
      </c>
      <c r="E13" s="10">
        <v>20</v>
      </c>
      <c r="F13" s="10">
        <v>20</v>
      </c>
      <c r="G13" s="8"/>
      <c r="H13" s="1" t="s">
        <v>531</v>
      </c>
      <c r="J13" s="29"/>
      <c r="K13" s="29"/>
      <c r="L13"/>
      <c r="M13"/>
      <c r="N13"/>
      <c r="O13"/>
      <c r="Y13" t="e">
        <f t="shared" si="0"/>
        <v>#N/A</v>
      </c>
      <c r="Z13" t="e">
        <f>VLOOKUP(Y13,Schuldatenbank!$A$3:$O$600,6,FALSE)</f>
        <v>#N/A</v>
      </c>
      <c r="AA13" t="e">
        <f>VLOOKUP(Y13,Schuldatenbank!$A$3:$O$600,5,FALSE)</f>
        <v>#N/A</v>
      </c>
      <c r="AB13">
        <v>13</v>
      </c>
      <c r="AC13" t="e">
        <f>IF($Y$2=AA13,VLOOKUP(Z13,Schuldatenbank!$E$2:$O$600,5,FALSE),"")</f>
        <v>#N/A</v>
      </c>
    </row>
    <row r="14" spans="1:31">
      <c r="A14" s="6"/>
      <c r="B14" s="1" t="s">
        <v>520</v>
      </c>
      <c r="C14" s="8"/>
      <c r="D14" s="8"/>
      <c r="E14" s="8"/>
      <c r="F14" s="8"/>
      <c r="G14" s="8"/>
      <c r="H14" s="8"/>
      <c r="I14" s="8"/>
      <c r="J14" s="8"/>
      <c r="K14" s="8"/>
      <c r="L14" s="8"/>
      <c r="M14" s="8"/>
      <c r="Y14" t="e">
        <f t="shared" si="0"/>
        <v>#N/A</v>
      </c>
      <c r="Z14" t="e">
        <f>VLOOKUP(Y14,Schuldatenbank!$A$3:$O$600,6,FALSE)</f>
        <v>#N/A</v>
      </c>
      <c r="AA14" t="e">
        <f>VLOOKUP(Y14,Schuldatenbank!$A$3:$O$600,5,FALSE)</f>
        <v>#N/A</v>
      </c>
      <c r="AB14">
        <v>14</v>
      </c>
      <c r="AC14" t="e">
        <f>IF($Y$2=AA14,VLOOKUP(Z14,Schuldatenbank!$E$2:$O$600,5,FALSE),"")</f>
        <v>#N/A</v>
      </c>
    </row>
    <row r="15" spans="1:31" ht="25.5">
      <c r="A15" s="4"/>
      <c r="B15" s="4"/>
      <c r="C15" s="4" t="s">
        <v>502</v>
      </c>
      <c r="D15" s="4" t="s">
        <v>500</v>
      </c>
      <c r="E15" s="4" t="s">
        <v>525</v>
      </c>
      <c r="F15" s="4" t="s">
        <v>524</v>
      </c>
      <c r="G15" s="4"/>
      <c r="H15" s="4"/>
      <c r="J15"/>
      <c r="K15"/>
      <c r="L15"/>
      <c r="M15"/>
      <c r="N15"/>
      <c r="O15"/>
      <c r="Y15" t="e">
        <f t="shared" si="0"/>
        <v>#N/A</v>
      </c>
      <c r="Z15" t="e">
        <f>VLOOKUP(Y15,Schuldatenbank!$A$3:$O$600,6,FALSE)</f>
        <v>#N/A</v>
      </c>
      <c r="AA15" t="e">
        <f>VLOOKUP(Y15,Schuldatenbank!$A$3:$O$600,5,FALSE)</f>
        <v>#N/A</v>
      </c>
      <c r="AB15">
        <v>15</v>
      </c>
      <c r="AC15" t="e">
        <f>IF($Y$2=AA15,VLOOKUP(Z15,Schuldatenbank!$E$2:$O$600,5,FALSE),"")</f>
        <v>#N/A</v>
      </c>
    </row>
    <row r="16" spans="1:31" ht="24" customHeight="1">
      <c r="A16" s="1" t="s">
        <v>511</v>
      </c>
      <c r="B16" s="11" t="s">
        <v>512</v>
      </c>
      <c r="C16" s="9" t="s">
        <v>509</v>
      </c>
      <c r="D16" s="9" t="s">
        <v>509</v>
      </c>
      <c r="E16" s="9" t="s">
        <v>509</v>
      </c>
      <c r="F16" s="9" t="s">
        <v>509</v>
      </c>
      <c r="J16"/>
      <c r="K16"/>
      <c r="L16"/>
      <c r="M16"/>
      <c r="N16"/>
      <c r="O16"/>
      <c r="Y16" t="e">
        <f t="shared" si="0"/>
        <v>#N/A</v>
      </c>
      <c r="Z16" t="e">
        <f>VLOOKUP(Y16,Schuldatenbank!$A$3:$O$600,6,FALSE)</f>
        <v>#N/A</v>
      </c>
      <c r="AA16" t="e">
        <f>VLOOKUP(Y16,Schuldatenbank!$A$3:$O$600,5,FALSE)</f>
        <v>#N/A</v>
      </c>
      <c r="AB16">
        <v>16</v>
      </c>
      <c r="AC16" t="e">
        <f>IF($Y$2=AA16,VLOOKUP(Z16,Schuldatenbank!$E$2:$O$600,5,FALSE),"")</f>
        <v>#N/A</v>
      </c>
    </row>
    <row r="17" spans="1:29">
      <c r="A17" s="1" t="s">
        <v>511</v>
      </c>
      <c r="B17" s="11" t="s">
        <v>514</v>
      </c>
      <c r="C17" s="9" t="s">
        <v>509</v>
      </c>
      <c r="D17" s="9" t="s">
        <v>509</v>
      </c>
      <c r="E17" s="9" t="s">
        <v>509</v>
      </c>
      <c r="F17" s="9" t="s">
        <v>509</v>
      </c>
      <c r="J17"/>
      <c r="K17"/>
      <c r="L17"/>
      <c r="M17"/>
      <c r="N17"/>
      <c r="O17"/>
      <c r="Y17" t="e">
        <f t="shared" si="0"/>
        <v>#N/A</v>
      </c>
      <c r="Z17" t="e">
        <f>VLOOKUP(Y17,Schuldatenbank!$A$3:$O$600,6,FALSE)</f>
        <v>#N/A</v>
      </c>
      <c r="AA17" t="e">
        <f>VLOOKUP(Y17,Schuldatenbank!$A$3:$O$600,5,FALSE)</f>
        <v>#N/A</v>
      </c>
      <c r="AB17">
        <v>17</v>
      </c>
      <c r="AC17" t="e">
        <f>IF($Y$2=AA17,VLOOKUP(Z17,Schuldatenbank!$E$2:$O$600,5,FALSE),"")</f>
        <v>#N/A</v>
      </c>
    </row>
    <row r="18" spans="1:29" ht="39" customHeight="1" thickBot="1">
      <c r="A18" s="5" t="s">
        <v>511</v>
      </c>
      <c r="B18" s="18" t="s">
        <v>513</v>
      </c>
      <c r="C18" s="19">
        <v>0</v>
      </c>
      <c r="D18" s="19">
        <v>0</v>
      </c>
      <c r="E18" s="19">
        <v>0</v>
      </c>
      <c r="F18" s="19">
        <v>0</v>
      </c>
      <c r="G18" s="32" t="s">
        <v>515</v>
      </c>
      <c r="J18"/>
      <c r="K18"/>
      <c r="L18"/>
      <c r="M18"/>
      <c r="N18"/>
      <c r="O18"/>
      <c r="Y18" t="e">
        <f t="shared" si="0"/>
        <v>#N/A</v>
      </c>
      <c r="Z18" t="e">
        <f>VLOOKUP(Y18,Schuldatenbank!$A$3:$O$600,6,FALSE)</f>
        <v>#N/A</v>
      </c>
      <c r="AA18" t="e">
        <f>VLOOKUP(Y18,Schuldatenbank!$A$3:$O$600,5,FALSE)</f>
        <v>#N/A</v>
      </c>
      <c r="AB18">
        <v>18</v>
      </c>
      <c r="AC18" t="e">
        <f>IF($Y$2=AA18,VLOOKUP(Z18,Schuldatenbank!$E$2:$O$600,5,FALSE),"")</f>
        <v>#N/A</v>
      </c>
    </row>
    <row r="19" spans="1:29">
      <c r="A19" s="1"/>
      <c r="B19" s="16" t="s">
        <v>522</v>
      </c>
      <c r="C19" s="17"/>
      <c r="D19" s="17"/>
      <c r="E19" s="17">
        <v>36.299999999999997</v>
      </c>
      <c r="F19" s="17">
        <v>31.5</v>
      </c>
      <c r="G19" s="7"/>
      <c r="J19"/>
      <c r="K19"/>
      <c r="L19"/>
      <c r="M19"/>
      <c r="N19"/>
      <c r="O19"/>
      <c r="Y19" t="e">
        <f t="shared" si="0"/>
        <v>#N/A</v>
      </c>
      <c r="Z19" t="e">
        <f>VLOOKUP(Y19,Schuldatenbank!$A$3:$O$600,6,FALSE)</f>
        <v>#N/A</v>
      </c>
      <c r="AA19" t="e">
        <f>VLOOKUP(Y19,Schuldatenbank!$A$3:$O$600,5,FALSE)</f>
        <v>#N/A</v>
      </c>
      <c r="AB19">
        <v>19</v>
      </c>
      <c r="AC19" t="e">
        <f>IF($Y$2=AA19,VLOOKUP(Z19,Schuldatenbank!$E$2:$O$600,5,FALSE),"")</f>
        <v>#N/A</v>
      </c>
    </row>
    <row r="20" spans="1:29">
      <c r="A20" s="28">
        <v>0.20833333333333334</v>
      </c>
      <c r="B20" s="9" t="s">
        <v>521</v>
      </c>
      <c r="C20" s="10">
        <v>0</v>
      </c>
      <c r="D20" s="10">
        <v>0</v>
      </c>
      <c r="E20" s="10">
        <v>0</v>
      </c>
      <c r="F20" s="10">
        <v>0</v>
      </c>
      <c r="G20" s="8"/>
      <c r="J20"/>
      <c r="K20"/>
      <c r="L20"/>
      <c r="M20"/>
      <c r="N20"/>
      <c r="O20"/>
      <c r="Y20" t="e">
        <f t="shared" si="0"/>
        <v>#N/A</v>
      </c>
      <c r="Z20" t="e">
        <f>VLOOKUP(Y20,Schuldatenbank!$A$3:$O$600,6,FALSE)</f>
        <v>#N/A</v>
      </c>
      <c r="AA20" t="e">
        <f>VLOOKUP(Y20,Schuldatenbank!$A$3:$O$600,5,FALSE)</f>
        <v>#N/A</v>
      </c>
      <c r="AB20">
        <v>20</v>
      </c>
      <c r="AC20" t="e">
        <f>IF($Y$2=AA20,VLOOKUP(Z20,Schuldatenbank!$E$2:$O$600,5,FALSE),"")</f>
        <v>#N/A</v>
      </c>
    </row>
    <row r="21" spans="1:29">
      <c r="A21" s="28">
        <v>0.20902777777777778</v>
      </c>
      <c r="B21" s="11" t="s">
        <v>709</v>
      </c>
      <c r="C21" s="10">
        <v>10</v>
      </c>
      <c r="D21" s="10">
        <v>12.75</v>
      </c>
      <c r="E21" s="10">
        <v>12.75</v>
      </c>
      <c r="F21" s="10">
        <v>12.75</v>
      </c>
      <c r="G21" s="8"/>
      <c r="J21"/>
      <c r="K21"/>
      <c r="L21"/>
      <c r="M21"/>
      <c r="N21"/>
      <c r="O21"/>
      <c r="Y21" t="e">
        <f t="shared" si="0"/>
        <v>#N/A</v>
      </c>
      <c r="Z21" t="e">
        <f>VLOOKUP(Y21,Schuldatenbank!$A$3:$O$600,6,FALSE)</f>
        <v>#N/A</v>
      </c>
      <c r="AA21" t="e">
        <f>VLOOKUP(Y21,Schuldatenbank!$A$3:$O$600,5,FALSE)</f>
        <v>#N/A</v>
      </c>
      <c r="AB21">
        <v>21</v>
      </c>
      <c r="AC21" t="e">
        <f>IF($Y$2=AA21,VLOOKUP(Z21,Schuldatenbank!$E$2:$O$600,5,FALSE),"")</f>
        <v>#N/A</v>
      </c>
    </row>
    <row r="22" spans="1:29">
      <c r="A22" s="28">
        <v>0.33333333333333331</v>
      </c>
      <c r="B22" s="11" t="s">
        <v>709</v>
      </c>
      <c r="C22" s="10">
        <v>10</v>
      </c>
      <c r="D22" s="10">
        <v>12.75</v>
      </c>
      <c r="E22" s="10">
        <v>12.75</v>
      </c>
      <c r="F22" s="10">
        <v>12.75</v>
      </c>
      <c r="G22" s="8"/>
      <c r="H22" s="1" t="s">
        <v>531</v>
      </c>
      <c r="J22"/>
      <c r="K22"/>
      <c r="L22"/>
      <c r="M22"/>
      <c r="N22"/>
      <c r="O22"/>
      <c r="Y22" t="e">
        <f t="shared" si="0"/>
        <v>#N/A</v>
      </c>
      <c r="Z22" t="e">
        <f>VLOOKUP(Y22,Schuldatenbank!$A$3:$O$600,6,FALSE)</f>
        <v>#N/A</v>
      </c>
      <c r="AA22" t="e">
        <f>VLOOKUP(Y22,Schuldatenbank!$A$3:$O$600,5,FALSE)</f>
        <v>#N/A</v>
      </c>
      <c r="AB22">
        <v>22</v>
      </c>
      <c r="AC22" t="e">
        <f>IF($Y$2=AA22,VLOOKUP(Z22,Schuldatenbank!$E$2:$O$600,5,FALSE),"")</f>
        <v>#N/A</v>
      </c>
    </row>
    <row r="23" spans="1:29">
      <c r="A23" s="28">
        <v>0.33402777777777781</v>
      </c>
      <c r="B23" s="11" t="s">
        <v>516</v>
      </c>
      <c r="C23" s="10">
        <v>20</v>
      </c>
      <c r="D23" s="10">
        <v>26.25</v>
      </c>
      <c r="E23" s="10">
        <v>26.25</v>
      </c>
      <c r="F23" s="10">
        <v>26.25</v>
      </c>
      <c r="G23" s="8"/>
      <c r="J23"/>
      <c r="K23"/>
      <c r="L23"/>
      <c r="M23"/>
      <c r="N23"/>
      <c r="O23"/>
      <c r="Y23" t="e">
        <f t="shared" si="0"/>
        <v>#N/A</v>
      </c>
      <c r="Z23" t="e">
        <f>VLOOKUP(Y23,Schuldatenbank!$A$3:$O$600,6,FALSE)</f>
        <v>#N/A</v>
      </c>
      <c r="AA23" t="e">
        <f>VLOOKUP(Y23,Schuldatenbank!$A$3:$O$600,5,FALSE)</f>
        <v>#N/A</v>
      </c>
      <c r="AB23">
        <v>23</v>
      </c>
      <c r="AC23" t="e">
        <f>IF($Y$2=AA23,VLOOKUP(Z23,Schuldatenbank!$E$2:$O$600,5,FALSE),"")</f>
        <v>#N/A</v>
      </c>
    </row>
    <row r="24" spans="1:29">
      <c r="A24" s="28">
        <v>0.99930555555555556</v>
      </c>
      <c r="B24" s="11" t="s">
        <v>516</v>
      </c>
      <c r="C24" s="10">
        <v>20</v>
      </c>
      <c r="D24" s="10">
        <v>26.25</v>
      </c>
      <c r="E24" s="10">
        <v>26.25</v>
      </c>
      <c r="F24" s="10">
        <v>26.25</v>
      </c>
      <c r="G24" s="8"/>
      <c r="H24" s="8"/>
      <c r="I24" s="8"/>
      <c r="J24" s="8"/>
      <c r="K24" s="8"/>
      <c r="L24" s="8"/>
      <c r="M24" s="8"/>
      <c r="Y24" t="e">
        <f t="shared" si="0"/>
        <v>#N/A</v>
      </c>
      <c r="Z24" t="e">
        <f>VLOOKUP(Y24,Schuldatenbank!$A$3:$O$600,6,FALSE)</f>
        <v>#N/A</v>
      </c>
      <c r="AA24" t="e">
        <f>VLOOKUP(Y24,Schuldatenbank!$A$3:$O$600,5,FALSE)</f>
        <v>#N/A</v>
      </c>
      <c r="AB24">
        <v>24</v>
      </c>
      <c r="AC24" t="e">
        <f>IF($Y$2=AA24,VLOOKUP(Z24,Schuldatenbank!$E$2:$O$600,5,FALSE),"")</f>
        <v>#N/A</v>
      </c>
    </row>
    <row r="25" spans="1:29">
      <c r="A25" s="6"/>
      <c r="C25" s="8"/>
      <c r="D25" s="8"/>
      <c r="E25" s="8"/>
      <c r="F25" s="8"/>
      <c r="G25" s="8"/>
      <c r="H25" s="8"/>
      <c r="I25" s="8"/>
      <c r="J25" s="8"/>
      <c r="K25" s="8"/>
      <c r="L25" s="8"/>
      <c r="M25" s="8"/>
      <c r="Y25" t="e">
        <f t="shared" si="0"/>
        <v>#N/A</v>
      </c>
      <c r="Z25" t="e">
        <f>VLOOKUP(Y25,Schuldatenbank!$A$3:$O$600,6,FALSE)</f>
        <v>#N/A</v>
      </c>
      <c r="AA25" t="e">
        <f>VLOOKUP(Y25,Schuldatenbank!$A$3:$O$600,5,FALSE)</f>
        <v>#N/A</v>
      </c>
      <c r="AB25">
        <v>25</v>
      </c>
      <c r="AC25" t="e">
        <f>IF($Y$2=AA25,VLOOKUP(Z25,Schuldatenbank!$E$2:$O$600,5,FALSE),"")</f>
        <v>#N/A</v>
      </c>
    </row>
    <row r="26" spans="1:29">
      <c r="A26" s="6"/>
      <c r="C26" s="8"/>
      <c r="D26" s="8"/>
      <c r="E26" s="8"/>
      <c r="F26" s="8"/>
      <c r="G26" s="8"/>
      <c r="H26" s="8"/>
      <c r="I26" s="8"/>
      <c r="J26" s="8"/>
      <c r="K26" s="8"/>
      <c r="L26" s="8"/>
      <c r="M26" s="8"/>
      <c r="Y26" t="e">
        <f t="shared" si="0"/>
        <v>#N/A</v>
      </c>
      <c r="Z26" t="e">
        <f>VLOOKUP(Y26,Schuldatenbank!$A$3:$O$600,6,FALSE)</f>
        <v>#N/A</v>
      </c>
      <c r="AA26" t="e">
        <f>VLOOKUP(Y26,Schuldatenbank!$A$3:$O$600,5,FALSE)</f>
        <v>#N/A</v>
      </c>
      <c r="AB26">
        <v>26</v>
      </c>
      <c r="AC26" t="e">
        <f>IF($Y$2=AA26,VLOOKUP(Z26,Schuldatenbank!$E$2:$O$600,5,FALSE),"")</f>
        <v>#N/A</v>
      </c>
    </row>
    <row r="27" spans="1:29">
      <c r="B27" s="21" t="s">
        <v>511</v>
      </c>
      <c r="C27" s="22" t="s">
        <v>511</v>
      </c>
      <c r="D27" s="23" t="s">
        <v>511</v>
      </c>
      <c r="E27" s="24" t="s">
        <v>530</v>
      </c>
      <c r="F27" s="25" t="s">
        <v>529</v>
      </c>
      <c r="G27" s="26" t="s">
        <v>529</v>
      </c>
      <c r="H27" s="26" t="s">
        <v>529</v>
      </c>
      <c r="I27" s="26" t="s">
        <v>529</v>
      </c>
      <c r="J27" s="27" t="s">
        <v>529</v>
      </c>
      <c r="K27" s="8"/>
      <c r="L27" s="8"/>
      <c r="M27" s="8"/>
      <c r="Y27" t="e">
        <f t="shared" si="0"/>
        <v>#N/A</v>
      </c>
      <c r="Z27" t="e">
        <f>VLOOKUP(Y27,Schuldatenbank!$A$3:$O$600,6,FALSE)</f>
        <v>#N/A</v>
      </c>
      <c r="AA27" t="e">
        <f>VLOOKUP(Y27,Schuldatenbank!$A$3:$O$600,5,FALSE)</f>
        <v>#N/A</v>
      </c>
      <c r="AB27">
        <v>27</v>
      </c>
      <c r="AC27" t="e">
        <f>IF($Y$2=AA27,VLOOKUP(Z27,Schuldatenbank!$E$2:$O$600,5,FALSE),"")</f>
        <v>#N/A</v>
      </c>
    </row>
    <row r="28" spans="1:29">
      <c r="G28" s="28"/>
      <c r="L28" s="8"/>
      <c r="M28" s="8"/>
      <c r="Y28" t="e">
        <f t="shared" si="0"/>
        <v>#N/A</v>
      </c>
      <c r="Z28" t="e">
        <f>VLOOKUP(Y28,Schuldatenbank!$A$3:$O$600,6,FALSE)</f>
        <v>#N/A</v>
      </c>
      <c r="AA28" t="e">
        <f>VLOOKUP(Y28,Schuldatenbank!$A$3:$O$600,5,FALSE)</f>
        <v>#N/A</v>
      </c>
      <c r="AB28">
        <v>28</v>
      </c>
      <c r="AC28" t="e">
        <f>IF($Y$2=AA28,VLOOKUP(Z28,Schuldatenbank!$E$2:$O$600,5,FALSE),"")</f>
        <v>#N/A</v>
      </c>
    </row>
    <row r="29" spans="1:29" s="15" customFormat="1" ht="25.5">
      <c r="A29" s="13"/>
      <c r="B29" s="13" t="s">
        <v>512</v>
      </c>
      <c r="C29" s="13" t="s">
        <v>514</v>
      </c>
      <c r="D29" s="13" t="s">
        <v>513</v>
      </c>
      <c r="E29" s="13" t="s">
        <v>522</v>
      </c>
      <c r="F29" s="13" t="s">
        <v>521</v>
      </c>
      <c r="G29" s="13" t="s">
        <v>517</v>
      </c>
      <c r="H29" s="13" t="s">
        <v>516</v>
      </c>
      <c r="I29" s="13" t="s">
        <v>518</v>
      </c>
      <c r="J29" s="13" t="s">
        <v>519</v>
      </c>
      <c r="L29" s="14"/>
      <c r="M29" s="14"/>
      <c r="Y29" t="e">
        <f t="shared" si="0"/>
        <v>#N/A</v>
      </c>
      <c r="Z29" t="e">
        <f>VLOOKUP(Y29,Schuldatenbank!$A$3:$O$600,6,FALSE)</f>
        <v>#N/A</v>
      </c>
      <c r="AA29" t="e">
        <f>VLOOKUP(Y29,Schuldatenbank!$A$3:$O$600,5,FALSE)</f>
        <v>#N/A</v>
      </c>
      <c r="AB29">
        <v>29</v>
      </c>
      <c r="AC29" t="e">
        <f>IF($Y$2=AA29,VLOOKUP(Z29,Schuldatenbank!$E$2:$O$600,5,FALSE),"")</f>
        <v>#N/A</v>
      </c>
    </row>
    <row r="30" spans="1:29" ht="33.75" customHeight="1">
      <c r="A30" s="4" t="s">
        <v>502</v>
      </c>
      <c r="B30" s="9" t="s">
        <v>509</v>
      </c>
      <c r="C30" s="9" t="s">
        <v>509</v>
      </c>
      <c r="D30" s="9">
        <v>0</v>
      </c>
      <c r="E30" s="10"/>
      <c r="F30" s="10">
        <v>0</v>
      </c>
      <c r="G30" s="10">
        <v>10</v>
      </c>
      <c r="H30" s="10">
        <v>20</v>
      </c>
      <c r="I30" s="10">
        <v>20</v>
      </c>
      <c r="J30" s="10">
        <v>22.8</v>
      </c>
      <c r="K30" s="7"/>
      <c r="L30" s="8"/>
      <c r="M30" s="8"/>
      <c r="Y30" t="e">
        <f t="shared" si="0"/>
        <v>#N/A</v>
      </c>
      <c r="Z30" t="e">
        <f>VLOOKUP(Y30,Schuldatenbank!$A$3:$O$600,6,FALSE)</f>
        <v>#N/A</v>
      </c>
      <c r="AA30" t="e">
        <f>VLOOKUP(Y30,Schuldatenbank!$A$3:$O$600,5,FALSE)</f>
        <v>#N/A</v>
      </c>
      <c r="AB30">
        <v>30</v>
      </c>
      <c r="AC30" t="e">
        <f>IF($Y$2=AA30,VLOOKUP(Z30,Schuldatenbank!$E$2:$O$600,5,FALSE),"")</f>
        <v>#N/A</v>
      </c>
    </row>
    <row r="31" spans="1:29" ht="30.75" customHeight="1">
      <c r="A31" s="4" t="s">
        <v>500</v>
      </c>
      <c r="B31" s="9" t="s">
        <v>509</v>
      </c>
      <c r="C31" s="9" t="s">
        <v>509</v>
      </c>
      <c r="D31" s="9">
        <v>0</v>
      </c>
      <c r="E31" s="10"/>
      <c r="F31" s="10">
        <v>0</v>
      </c>
      <c r="G31" s="10">
        <v>12.75</v>
      </c>
      <c r="H31" s="10">
        <v>26.25</v>
      </c>
      <c r="I31" s="10"/>
      <c r="J31" s="10"/>
      <c r="K31" s="7"/>
      <c r="L31" s="8"/>
      <c r="M31" s="8"/>
      <c r="Y31" t="e">
        <f t="shared" si="0"/>
        <v>#N/A</v>
      </c>
      <c r="Z31" t="e">
        <f>VLOOKUP(Y31,Schuldatenbank!$A$3:$O$600,6,FALSE)</f>
        <v>#N/A</v>
      </c>
      <c r="AA31" t="e">
        <f>VLOOKUP(Y31,Schuldatenbank!$A$3:$O$600,5,FALSE)</f>
        <v>#N/A</v>
      </c>
      <c r="AB31">
        <v>31</v>
      </c>
      <c r="AC31" t="e">
        <f>IF($Y$2=AA31,VLOOKUP(Z31,Schuldatenbank!$E$2:$O$600,5,FALSE),"")</f>
        <v>#N/A</v>
      </c>
    </row>
    <row r="32" spans="1:29" ht="25.5">
      <c r="A32" s="4" t="s">
        <v>527</v>
      </c>
      <c r="B32" s="9" t="s">
        <v>509</v>
      </c>
      <c r="C32" s="9" t="s">
        <v>509</v>
      </c>
      <c r="D32" s="10">
        <v>0.5</v>
      </c>
      <c r="E32" s="10"/>
      <c r="F32" s="10">
        <v>0</v>
      </c>
      <c r="G32" s="10">
        <v>10</v>
      </c>
      <c r="H32" s="10">
        <v>20</v>
      </c>
      <c r="I32" s="10">
        <v>20</v>
      </c>
      <c r="J32" s="10">
        <v>22.8</v>
      </c>
      <c r="K32" s="7"/>
      <c r="L32" s="8"/>
      <c r="M32" s="8"/>
      <c r="Y32" t="e">
        <f t="shared" si="0"/>
        <v>#N/A</v>
      </c>
      <c r="Z32" t="e">
        <f>VLOOKUP(Y32,Schuldatenbank!$A$3:$O$600,6,FALSE)</f>
        <v>#N/A</v>
      </c>
      <c r="AA32" t="e">
        <f>VLOOKUP(Y32,Schuldatenbank!$A$3:$O$600,5,FALSE)</f>
        <v>#N/A</v>
      </c>
      <c r="AB32">
        <v>32</v>
      </c>
      <c r="AC32" t="e">
        <f>IF($Y$2=AA32,VLOOKUP(Z32,Schuldatenbank!$E$2:$O$600,5,FALSE),"")</f>
        <v>#N/A</v>
      </c>
    </row>
    <row r="33" spans="1:29" ht="38.25">
      <c r="A33" s="4" t="s">
        <v>526</v>
      </c>
      <c r="B33" s="9" t="s">
        <v>509</v>
      </c>
      <c r="C33" s="9" t="s">
        <v>509</v>
      </c>
      <c r="D33" s="10">
        <v>0.5</v>
      </c>
      <c r="E33" s="10"/>
      <c r="F33" s="10">
        <v>0</v>
      </c>
      <c r="G33" s="10">
        <v>10</v>
      </c>
      <c r="H33" s="10">
        <v>20</v>
      </c>
      <c r="I33" s="10">
        <v>20</v>
      </c>
      <c r="J33" s="10">
        <v>22.8</v>
      </c>
      <c r="K33" s="7"/>
      <c r="L33" s="8"/>
      <c r="M33" s="8"/>
      <c r="Y33" t="e">
        <f t="shared" si="0"/>
        <v>#N/A</v>
      </c>
      <c r="Z33" t="e">
        <f>VLOOKUP(Y33,Schuldatenbank!$A$3:$O$600,6,FALSE)</f>
        <v>#N/A</v>
      </c>
      <c r="AA33" t="e">
        <f>VLOOKUP(Y33,Schuldatenbank!$A$3:$O$600,5,FALSE)</f>
        <v>#N/A</v>
      </c>
      <c r="AB33">
        <v>33</v>
      </c>
      <c r="AC33" t="e">
        <f>IF($Y$2=AA33,VLOOKUP(Z33,Schuldatenbank!$E$2:$O$600,5,FALSE),"")</f>
        <v>#N/A</v>
      </c>
    </row>
    <row r="34" spans="1:29" ht="30" customHeight="1">
      <c r="A34" s="4" t="s">
        <v>525</v>
      </c>
      <c r="B34" s="9" t="s">
        <v>509</v>
      </c>
      <c r="C34" s="9" t="s">
        <v>509</v>
      </c>
      <c r="D34" s="9">
        <v>0</v>
      </c>
      <c r="E34" s="10">
        <v>36.299999999999997</v>
      </c>
      <c r="F34" s="10">
        <v>0</v>
      </c>
      <c r="G34" s="10">
        <v>12.75</v>
      </c>
      <c r="H34" s="10">
        <v>26.25</v>
      </c>
      <c r="I34" s="10"/>
      <c r="J34" s="10"/>
      <c r="K34" s="7"/>
      <c r="L34" s="8"/>
      <c r="M34" s="8"/>
      <c r="Y34" t="e">
        <f t="shared" si="0"/>
        <v>#N/A</v>
      </c>
      <c r="Z34" t="e">
        <f>VLOOKUP(Y34,Schuldatenbank!$A$3:$O$600,6,FALSE)</f>
        <v>#N/A</v>
      </c>
      <c r="AA34" t="e">
        <f>VLOOKUP(Y34,Schuldatenbank!$A$3:$O$600,5,FALSE)</f>
        <v>#N/A</v>
      </c>
      <c r="AB34">
        <v>34</v>
      </c>
      <c r="AC34" t="e">
        <f>IF($Y$2=AA34,VLOOKUP(Z34,Schuldatenbank!$E$2:$O$600,5,FALSE),"")</f>
        <v>#N/A</v>
      </c>
    </row>
    <row r="35" spans="1:29" ht="30.75" customHeight="1">
      <c r="A35" s="4" t="s">
        <v>524</v>
      </c>
      <c r="B35" s="9" t="s">
        <v>509</v>
      </c>
      <c r="C35" s="9" t="s">
        <v>509</v>
      </c>
      <c r="D35" s="9">
        <v>0</v>
      </c>
      <c r="E35" s="10">
        <v>31.5</v>
      </c>
      <c r="F35" s="10">
        <v>0</v>
      </c>
      <c r="G35" s="10">
        <v>12.75</v>
      </c>
      <c r="H35" s="10">
        <v>26.25</v>
      </c>
      <c r="I35" s="10"/>
      <c r="J35" s="10"/>
      <c r="K35" s="7"/>
      <c r="L35" s="8"/>
      <c r="M35" s="8"/>
      <c r="Y35" t="e">
        <f t="shared" si="0"/>
        <v>#N/A</v>
      </c>
      <c r="Z35" t="e">
        <f>VLOOKUP(Y35,Schuldatenbank!$A$3:$O$600,6,FALSE)</f>
        <v>#N/A</v>
      </c>
      <c r="AA35" t="e">
        <f>VLOOKUP(Y35,Schuldatenbank!$A$3:$O$600,5,FALSE)</f>
        <v>#N/A</v>
      </c>
      <c r="AB35">
        <v>35</v>
      </c>
      <c r="AC35" t="e">
        <f>IF($Y$2=AA35,VLOOKUP(Z35,Schuldatenbank!$E$2:$O$600,5,FALSE),"")</f>
        <v>#N/A</v>
      </c>
    </row>
    <row r="36" spans="1:29" ht="28.5" customHeight="1">
      <c r="A36" s="4" t="s">
        <v>31</v>
      </c>
      <c r="B36" s="9" t="s">
        <v>509</v>
      </c>
      <c r="C36" s="9" t="s">
        <v>509</v>
      </c>
      <c r="D36" s="9">
        <v>0</v>
      </c>
      <c r="E36" s="10">
        <v>28.8</v>
      </c>
      <c r="F36" s="10">
        <v>0</v>
      </c>
      <c r="G36" s="10">
        <v>10</v>
      </c>
      <c r="H36" s="10"/>
      <c r="I36" s="10">
        <v>20</v>
      </c>
      <c r="J36" s="10">
        <v>20</v>
      </c>
      <c r="K36" s="7"/>
      <c r="L36" s="8"/>
      <c r="M36" s="8"/>
      <c r="Y36" t="e">
        <f t="shared" si="0"/>
        <v>#N/A</v>
      </c>
      <c r="Z36" t="e">
        <f>VLOOKUP(Y36,Schuldatenbank!$A$3:$O$600,6,FALSE)</f>
        <v>#N/A</v>
      </c>
      <c r="AA36" t="e">
        <f>VLOOKUP(Y36,Schuldatenbank!$A$3:$O$600,5,FALSE)</f>
        <v>#N/A</v>
      </c>
      <c r="AB36">
        <v>36</v>
      </c>
      <c r="AC36" t="e">
        <f>IF($Y$2=AA36,VLOOKUP(Z36,Schuldatenbank!$E$2:$O$600,5,FALSE),"")</f>
        <v>#N/A</v>
      </c>
    </row>
    <row r="37" spans="1:29" ht="33" customHeight="1">
      <c r="A37" s="4" t="s">
        <v>523</v>
      </c>
      <c r="B37" s="9" t="s">
        <v>509</v>
      </c>
      <c r="C37" s="9" t="s">
        <v>509</v>
      </c>
      <c r="D37" s="9">
        <v>0</v>
      </c>
      <c r="E37" s="10"/>
      <c r="F37" s="10">
        <v>0</v>
      </c>
      <c r="G37" s="10">
        <v>10</v>
      </c>
      <c r="H37" s="10"/>
      <c r="I37" s="10">
        <v>20</v>
      </c>
      <c r="J37" s="10">
        <v>20</v>
      </c>
      <c r="K37" s="7"/>
      <c r="L37" s="8"/>
      <c r="M37" s="8"/>
      <c r="Y37" t="e">
        <f t="shared" si="0"/>
        <v>#N/A</v>
      </c>
      <c r="Z37" t="e">
        <f>VLOOKUP(Y37,Schuldatenbank!$A$3:$O$600,6,FALSE)</f>
        <v>#N/A</v>
      </c>
      <c r="AA37" t="e">
        <f>VLOOKUP(Y37,Schuldatenbank!$A$3:$O$600,5,FALSE)</f>
        <v>#N/A</v>
      </c>
      <c r="AB37">
        <v>37</v>
      </c>
      <c r="AC37" t="e">
        <f>IF($Y$2=AA37,VLOOKUP(Z37,Schuldatenbank!$E$2:$O$600,5,FALSE),"")</f>
        <v>#N/A</v>
      </c>
    </row>
    <row r="38" spans="1:29" ht="24.75" thickBot="1">
      <c r="D38" s="12" t="s">
        <v>515</v>
      </c>
      <c r="E38" s="7"/>
      <c r="F38" s="8"/>
      <c r="G38" s="8"/>
      <c r="H38" s="8"/>
      <c r="I38" s="8"/>
      <c r="J38" s="8"/>
      <c r="K38" s="8"/>
      <c r="L38" s="8"/>
      <c r="M38" s="8"/>
      <c r="Y38" t="e">
        <f t="shared" si="0"/>
        <v>#N/A</v>
      </c>
      <c r="Z38" t="e">
        <f>VLOOKUP(Y38,Schuldatenbank!$A$3:$O$600,6,FALSE)</f>
        <v>#N/A</v>
      </c>
      <c r="AA38" t="e">
        <f>VLOOKUP(Y38,Schuldatenbank!$A$3:$O$600,5,FALSE)</f>
        <v>#N/A</v>
      </c>
      <c r="AB38">
        <v>38</v>
      </c>
      <c r="AC38" t="e">
        <f>IF($Y$2=AA38,VLOOKUP(Z38,Schuldatenbank!$E$2:$O$600,5,FALSE),"")</f>
        <v>#N/A</v>
      </c>
    </row>
    <row r="39" spans="1:29">
      <c r="Y39" t="e">
        <f t="shared" si="0"/>
        <v>#N/A</v>
      </c>
      <c r="Z39" t="e">
        <f>VLOOKUP(Y39,Schuldatenbank!$A$3:$O$600,6,FALSE)</f>
        <v>#N/A</v>
      </c>
      <c r="AA39" t="e">
        <f>VLOOKUP(Y39,Schuldatenbank!$A$3:$O$600,5,FALSE)</f>
        <v>#N/A</v>
      </c>
      <c r="AB39">
        <v>39</v>
      </c>
      <c r="AC39" t="e">
        <f>IF($Y$2=AA39,VLOOKUP(Z39,Schuldatenbank!$E$2:$O$600,5,FALSE),"")</f>
        <v>#N/A</v>
      </c>
    </row>
    <row r="40" spans="1:29">
      <c r="Y40" t="e">
        <f t="shared" si="0"/>
        <v>#N/A</v>
      </c>
      <c r="Z40" t="e">
        <f>VLOOKUP(Y40,Schuldatenbank!$A$3:$O$600,6,FALSE)</f>
        <v>#N/A</v>
      </c>
      <c r="AA40" t="e">
        <f>VLOOKUP(Y40,Schuldatenbank!$A$3:$O$600,5,FALSE)</f>
        <v>#N/A</v>
      </c>
      <c r="AB40">
        <v>40</v>
      </c>
      <c r="AC40" t="e">
        <f>IF($Y$2=AA40,VLOOKUP(Z40,Schuldatenbank!$E$2:$O$600,5,FALSE),"")</f>
        <v>#N/A</v>
      </c>
    </row>
    <row r="41" spans="1:29">
      <c r="Y41" t="e">
        <f t="shared" si="0"/>
        <v>#N/A</v>
      </c>
      <c r="Z41" t="e">
        <f>VLOOKUP(Y41,Schuldatenbank!$A$3:$O$600,6,FALSE)</f>
        <v>#N/A</v>
      </c>
      <c r="AA41" t="e">
        <f>VLOOKUP(Y41,Schuldatenbank!$A$3:$O$600,5,FALSE)</f>
        <v>#N/A</v>
      </c>
      <c r="AB41">
        <v>41</v>
      </c>
      <c r="AC41" t="e">
        <f>IF($Y$2=AA41,VLOOKUP(Z41,Schuldatenbank!$E$2:$O$600,5,FALSE),"")</f>
        <v>#N/A</v>
      </c>
    </row>
    <row r="42" spans="1:29">
      <c r="A42">
        <v>1</v>
      </c>
      <c r="B42" t="s">
        <v>528</v>
      </c>
      <c r="C42" t="s">
        <v>528</v>
      </c>
      <c r="Y42" t="e">
        <f t="shared" si="0"/>
        <v>#N/A</v>
      </c>
      <c r="Z42" t="e">
        <f>VLOOKUP(Y42,Schuldatenbank!$A$3:$O$600,6,FALSE)</f>
        <v>#N/A</v>
      </c>
      <c r="AA42" t="e">
        <f>VLOOKUP(Y42,Schuldatenbank!$A$3:$O$600,5,FALSE)</f>
        <v>#N/A</v>
      </c>
      <c r="AB42">
        <v>42</v>
      </c>
      <c r="AC42" t="e">
        <f>IF($Y$2=AA42,VLOOKUP(Z42,Schuldatenbank!$E$2:$O$600,5,FALSE),"")</f>
        <v>#N/A</v>
      </c>
    </row>
    <row r="43" spans="1:29">
      <c r="A43">
        <v>2</v>
      </c>
      <c r="B43" t="s">
        <v>502</v>
      </c>
      <c r="C43" t="s">
        <v>532</v>
      </c>
      <c r="Y43" t="e">
        <f t="shared" si="0"/>
        <v>#N/A</v>
      </c>
      <c r="Z43" t="e">
        <f>VLOOKUP(Y43,Schuldatenbank!$A$3:$O$600,6,FALSE)</f>
        <v>#N/A</v>
      </c>
      <c r="AA43" t="e">
        <f>VLOOKUP(Y43,Schuldatenbank!$A$3:$O$600,5,FALSE)</f>
        <v>#N/A</v>
      </c>
      <c r="AB43">
        <v>43</v>
      </c>
      <c r="AC43" t="e">
        <f>IF($Y$2=AA43,VLOOKUP(Z43,Schuldatenbank!$E$2:$O$600,5,FALSE),"")</f>
        <v>#N/A</v>
      </c>
    </row>
    <row r="44" spans="1:29">
      <c r="A44">
        <v>3</v>
      </c>
      <c r="B44" t="s">
        <v>500</v>
      </c>
      <c r="C44" t="s">
        <v>543</v>
      </c>
      <c r="Y44" t="e">
        <f t="shared" si="0"/>
        <v>#N/A</v>
      </c>
      <c r="Z44" t="e">
        <f>VLOOKUP(Y44,Schuldatenbank!$A$3:$O$600,6,FALSE)</f>
        <v>#N/A</v>
      </c>
      <c r="AA44" t="e">
        <f>VLOOKUP(Y44,Schuldatenbank!$A$3:$O$600,5,FALSE)</f>
        <v>#N/A</v>
      </c>
      <c r="AB44">
        <v>44</v>
      </c>
      <c r="AC44" t="e">
        <f>IF($Y$2=AA44,VLOOKUP(Z44,Schuldatenbank!$E$2:$O$600,5,FALSE),"")</f>
        <v>#N/A</v>
      </c>
    </row>
    <row r="45" spans="1:29">
      <c r="A45">
        <v>4</v>
      </c>
      <c r="B45" t="s">
        <v>27</v>
      </c>
      <c r="C45" t="s">
        <v>542</v>
      </c>
      <c r="Y45" t="e">
        <f>Y44+1</f>
        <v>#N/A</v>
      </c>
      <c r="Z45" t="e">
        <f>VLOOKUP(Y45,Schuldatenbank!$A$3:$O$600,6,FALSE)</f>
        <v>#N/A</v>
      </c>
      <c r="AA45" t="e">
        <f>VLOOKUP(Y45,Schuldatenbank!$A$3:$O$600,5,FALSE)</f>
        <v>#N/A</v>
      </c>
      <c r="AB45">
        <v>45</v>
      </c>
      <c r="AC45" t="e">
        <f>IF($Y$2=AA45,VLOOKUP(Z45,Schuldatenbank!$E$2:$O$600,5,FALSE),"")</f>
        <v>#N/A</v>
      </c>
    </row>
    <row r="46" spans="1:29">
      <c r="A46">
        <v>5</v>
      </c>
      <c r="B46" t="s">
        <v>28</v>
      </c>
      <c r="C46"/>
      <c r="Y46" t="e">
        <f t="shared" si="0"/>
        <v>#N/A</v>
      </c>
      <c r="Z46" t="e">
        <f>VLOOKUP(Y46,Schuldatenbank!$A$3:$O$600,6,FALSE)</f>
        <v>#N/A</v>
      </c>
      <c r="AA46" t="e">
        <f>VLOOKUP(Y46,Schuldatenbank!$A$3:$O$600,5,FALSE)</f>
        <v>#N/A</v>
      </c>
      <c r="AB46">
        <v>46</v>
      </c>
      <c r="AC46" t="e">
        <f>IF($Y$2=AA46,VLOOKUP(Z46,Schuldatenbank!$E$2:$O$600,5,FALSE),"")</f>
        <v>#N/A</v>
      </c>
    </row>
    <row r="47" spans="1:29">
      <c r="A47">
        <v>6</v>
      </c>
      <c r="B47" t="s">
        <v>29</v>
      </c>
      <c r="C47"/>
      <c r="Y47" t="e">
        <f t="shared" si="0"/>
        <v>#N/A</v>
      </c>
      <c r="Z47" t="e">
        <f>VLOOKUP(Y47,Schuldatenbank!$A$3:$O$600,6,FALSE)</f>
        <v>#N/A</v>
      </c>
      <c r="AA47" t="e">
        <f>VLOOKUP(Y47,Schuldatenbank!$A$3:$O$600,5,FALSE)</f>
        <v>#N/A</v>
      </c>
      <c r="AB47">
        <v>47</v>
      </c>
      <c r="AC47" t="e">
        <f>IF($Y$2=AA47,VLOOKUP(Z47,Schuldatenbank!$E$2:$O$600,5,FALSE),"")</f>
        <v>#N/A</v>
      </c>
    </row>
    <row r="48" spans="1:29">
      <c r="A48">
        <v>7</v>
      </c>
      <c r="B48" t="s">
        <v>30</v>
      </c>
      <c r="C48"/>
      <c r="Y48" t="e">
        <f t="shared" si="0"/>
        <v>#N/A</v>
      </c>
      <c r="Z48" t="e">
        <f>VLOOKUP(Y48,Schuldatenbank!$A$3:$O$600,6,FALSE)</f>
        <v>#N/A</v>
      </c>
      <c r="AA48" t="e">
        <f>VLOOKUP(Y48,Schuldatenbank!$A$3:$O$600,5,FALSE)</f>
        <v>#N/A</v>
      </c>
      <c r="AB48">
        <v>48</v>
      </c>
      <c r="AC48" t="e">
        <f>IF($Y$2=AA48,VLOOKUP(Z48,Schuldatenbank!$E$2:$O$600,5,FALSE),"")</f>
        <v>#N/A</v>
      </c>
    </row>
    <row r="49" spans="1:29">
      <c r="A49">
        <v>8</v>
      </c>
      <c r="B49" t="s">
        <v>31</v>
      </c>
      <c r="C49"/>
      <c r="Y49" t="e">
        <f t="shared" si="0"/>
        <v>#N/A</v>
      </c>
      <c r="Z49" t="e">
        <f>VLOOKUP(Y49,Schuldatenbank!$A$3:$O$600,6,FALSE)</f>
        <v>#N/A</v>
      </c>
      <c r="AA49" t="e">
        <f>VLOOKUP(Y49,Schuldatenbank!$A$3:$O$600,5,FALSE)</f>
        <v>#N/A</v>
      </c>
      <c r="AB49">
        <v>49</v>
      </c>
      <c r="AC49" t="e">
        <f>IF($Y$2=AA49,VLOOKUP(Z49,Schuldatenbank!$E$2:$O$600,5,FALSE),"")</f>
        <v>#N/A</v>
      </c>
    </row>
    <row r="50" spans="1:29">
      <c r="A50">
        <v>9</v>
      </c>
      <c r="B50" t="s">
        <v>32</v>
      </c>
      <c r="C50"/>
      <c r="Y50" t="e">
        <f t="shared" si="0"/>
        <v>#N/A</v>
      </c>
      <c r="Z50" t="e">
        <f>VLOOKUP(Y50,Schuldatenbank!$A$3:$O$600,6,FALSE)</f>
        <v>#N/A</v>
      </c>
      <c r="AA50" t="e">
        <f>VLOOKUP(Y50,Schuldatenbank!$A$3:$O$600,5,FALSE)</f>
        <v>#N/A</v>
      </c>
      <c r="AB50">
        <v>50</v>
      </c>
      <c r="AC50" t="e">
        <f>IF($Y$2=AA50,VLOOKUP(Z50,Schuldatenbank!$E$2:$O$600,5,FALSE),"")</f>
        <v>#N/A</v>
      </c>
    </row>
    <row r="51" spans="1:29">
      <c r="B51"/>
      <c r="C51"/>
      <c r="Y51" t="e">
        <f t="shared" si="0"/>
        <v>#N/A</v>
      </c>
      <c r="Z51" t="e">
        <f>VLOOKUP(Y51,Schuldatenbank!$A$3:$O$600,6,FALSE)</f>
        <v>#N/A</v>
      </c>
      <c r="AA51" t="e">
        <f>VLOOKUP(Y51,Schuldatenbank!$A$3:$O$600,5,FALSE)</f>
        <v>#N/A</v>
      </c>
      <c r="AB51">
        <v>51</v>
      </c>
      <c r="AC51" t="e">
        <f>IF($Y$2=AA51,VLOOKUP(Z51,Schuldatenbank!$E$2:$O$600,5,FALSE),"")</f>
        <v>#N/A</v>
      </c>
    </row>
    <row r="52" spans="1:29" s="3" customFormat="1" ht="29.25" customHeight="1">
      <c r="D52" s="4"/>
      <c r="E52" s="35" t="s">
        <v>511</v>
      </c>
      <c r="F52" s="36" t="s">
        <v>511</v>
      </c>
      <c r="G52" s="37" t="s">
        <v>511</v>
      </c>
      <c r="H52" s="38" t="s">
        <v>714</v>
      </c>
      <c r="I52" s="39" t="s">
        <v>529</v>
      </c>
      <c r="J52" s="614" t="s">
        <v>529</v>
      </c>
      <c r="K52" s="615"/>
      <c r="L52" s="614" t="s">
        <v>529</v>
      </c>
      <c r="M52" s="615"/>
      <c r="N52" s="40" t="s">
        <v>529</v>
      </c>
      <c r="O52" s="41" t="s">
        <v>529</v>
      </c>
    </row>
    <row r="53" spans="1:29">
      <c r="A53">
        <v>1</v>
      </c>
      <c r="B53">
        <v>2</v>
      </c>
      <c r="C53">
        <v>3</v>
      </c>
      <c r="D53" s="1">
        <v>4</v>
      </c>
      <c r="E53" s="1">
        <v>5</v>
      </c>
      <c r="F53" s="1">
        <v>6</v>
      </c>
      <c r="G53" s="1">
        <v>7</v>
      </c>
      <c r="H53" s="1">
        <v>8</v>
      </c>
      <c r="I53" s="55">
        <v>9</v>
      </c>
      <c r="J53" s="48">
        <v>10</v>
      </c>
      <c r="K53" s="49">
        <v>11</v>
      </c>
      <c r="L53" s="48">
        <v>12</v>
      </c>
      <c r="M53" s="49">
        <v>13</v>
      </c>
      <c r="N53" s="1">
        <v>14</v>
      </c>
      <c r="O53" s="1">
        <v>15</v>
      </c>
    </row>
    <row r="54" spans="1:29">
      <c r="B54"/>
      <c r="C54"/>
      <c r="I54" s="56">
        <v>0.20833333333333334</v>
      </c>
      <c r="J54" s="50">
        <v>0.20902777777777778</v>
      </c>
      <c r="K54" s="51">
        <v>0.33333333333333331</v>
      </c>
      <c r="L54" s="52">
        <v>0.33402777777777781</v>
      </c>
      <c r="M54" s="51">
        <v>0.5</v>
      </c>
      <c r="N54" s="45">
        <v>0.50069444444444444</v>
      </c>
      <c r="O54" s="45">
        <v>0.99930555555555556</v>
      </c>
    </row>
    <row r="55" spans="1:29" ht="25.5">
      <c r="A55" s="13" t="s">
        <v>713</v>
      </c>
      <c r="B55" s="13" t="s">
        <v>711</v>
      </c>
      <c r="C55" s="13" t="s">
        <v>712</v>
      </c>
      <c r="D55" s="13" t="s">
        <v>710</v>
      </c>
      <c r="E55" s="13" t="s">
        <v>512</v>
      </c>
      <c r="F55" s="13" t="s">
        <v>514</v>
      </c>
      <c r="G55" s="13" t="s">
        <v>513</v>
      </c>
      <c r="H55" s="13" t="s">
        <v>522</v>
      </c>
      <c r="I55" s="54" t="s">
        <v>521</v>
      </c>
      <c r="J55" s="13" t="s">
        <v>517</v>
      </c>
      <c r="K55" s="13" t="s">
        <v>517</v>
      </c>
      <c r="L55" s="13" t="s">
        <v>516</v>
      </c>
      <c r="M55" s="47" t="s">
        <v>715</v>
      </c>
      <c r="N55" s="13" t="s">
        <v>518</v>
      </c>
      <c r="O55" s="13" t="s">
        <v>519</v>
      </c>
    </row>
    <row r="56" spans="1:29">
      <c r="A56">
        <v>11</v>
      </c>
      <c r="B56" t="s">
        <v>528</v>
      </c>
      <c r="C56" t="s">
        <v>528</v>
      </c>
      <c r="E56" s="9">
        <v>0</v>
      </c>
      <c r="F56" s="9">
        <v>0</v>
      </c>
      <c r="G56" s="9">
        <v>0</v>
      </c>
      <c r="H56" s="9">
        <v>0</v>
      </c>
      <c r="I56" s="10"/>
      <c r="J56" s="10"/>
      <c r="K56" s="10"/>
      <c r="L56" s="10"/>
      <c r="M56" s="10"/>
      <c r="N56" s="10"/>
      <c r="O56" s="10"/>
    </row>
    <row r="57" spans="1:29">
      <c r="A57">
        <v>12</v>
      </c>
      <c r="B57" t="s">
        <v>528</v>
      </c>
      <c r="C57" t="s">
        <v>532</v>
      </c>
      <c r="E57" s="9">
        <v>0</v>
      </c>
      <c r="F57" s="9">
        <v>0</v>
      </c>
      <c r="G57" s="9">
        <v>0</v>
      </c>
      <c r="H57" s="9">
        <v>0</v>
      </c>
      <c r="I57" s="10"/>
      <c r="J57" s="10"/>
      <c r="K57" s="10"/>
      <c r="L57" s="10"/>
      <c r="M57" s="10"/>
      <c r="N57" s="10"/>
      <c r="O57" s="10"/>
    </row>
    <row r="58" spans="1:29">
      <c r="A58">
        <v>13</v>
      </c>
      <c r="B58" t="s">
        <v>528</v>
      </c>
      <c r="C58" t="s">
        <v>543</v>
      </c>
      <c r="E58" s="9">
        <v>0</v>
      </c>
      <c r="F58" s="9">
        <v>0</v>
      </c>
      <c r="G58" s="9">
        <v>0</v>
      </c>
      <c r="H58" s="9">
        <v>0</v>
      </c>
      <c r="I58" s="10"/>
      <c r="J58" s="10"/>
      <c r="K58" s="10"/>
      <c r="L58" s="10"/>
      <c r="M58" s="10"/>
      <c r="N58" s="10"/>
      <c r="O58" s="10"/>
    </row>
    <row r="59" spans="1:29" ht="13.5" thickBot="1">
      <c r="A59" s="43">
        <v>14</v>
      </c>
      <c r="B59" s="43" t="s">
        <v>528</v>
      </c>
      <c r="C59" s="43" t="s">
        <v>542</v>
      </c>
      <c r="D59" s="44"/>
      <c r="E59" s="19">
        <v>0</v>
      </c>
      <c r="F59" s="19">
        <v>0</v>
      </c>
      <c r="G59" s="19">
        <v>0</v>
      </c>
      <c r="H59" s="19">
        <v>0</v>
      </c>
      <c r="I59" s="20"/>
      <c r="J59" s="20"/>
      <c r="K59" s="20"/>
      <c r="L59" s="20"/>
      <c r="M59" s="20"/>
      <c r="N59" s="20"/>
      <c r="O59" s="20"/>
    </row>
    <row r="60" spans="1:29">
      <c r="A60">
        <v>21</v>
      </c>
      <c r="B60" t="s">
        <v>502</v>
      </c>
      <c r="C60" t="s">
        <v>528</v>
      </c>
      <c r="E60" s="42" t="s">
        <v>509</v>
      </c>
      <c r="F60" s="42" t="s">
        <v>509</v>
      </c>
      <c r="G60" s="42">
        <v>0</v>
      </c>
      <c r="H60" s="17">
        <v>0</v>
      </c>
      <c r="I60" s="17">
        <v>0</v>
      </c>
      <c r="J60" s="17">
        <v>10</v>
      </c>
      <c r="K60" s="17">
        <v>10</v>
      </c>
      <c r="L60" s="17">
        <v>20</v>
      </c>
      <c r="M60" s="17">
        <v>20</v>
      </c>
      <c r="N60" s="17">
        <v>22.8</v>
      </c>
      <c r="O60" s="17">
        <v>22.8</v>
      </c>
    </row>
    <row r="61" spans="1:29">
      <c r="A61">
        <v>22</v>
      </c>
      <c r="B61" t="s">
        <v>502</v>
      </c>
      <c r="C61" t="s">
        <v>532</v>
      </c>
      <c r="E61" s="9" t="s">
        <v>509</v>
      </c>
      <c r="F61" s="9" t="s">
        <v>509</v>
      </c>
      <c r="G61" s="9">
        <v>0</v>
      </c>
      <c r="H61" s="10">
        <v>0</v>
      </c>
      <c r="I61" s="10">
        <v>0</v>
      </c>
      <c r="J61" s="10">
        <v>10</v>
      </c>
      <c r="K61" s="17">
        <v>10</v>
      </c>
      <c r="L61" s="17">
        <v>20</v>
      </c>
      <c r="M61" s="17">
        <v>20</v>
      </c>
      <c r="N61" s="17">
        <v>22.8</v>
      </c>
      <c r="O61" s="17">
        <v>22.8</v>
      </c>
    </row>
    <row r="62" spans="1:29">
      <c r="A62">
        <v>23</v>
      </c>
      <c r="B62" t="s">
        <v>502</v>
      </c>
      <c r="C62" t="s">
        <v>543</v>
      </c>
      <c r="E62" s="9" t="s">
        <v>509</v>
      </c>
      <c r="H62" s="10">
        <v>0</v>
      </c>
      <c r="I62" s="10">
        <v>0</v>
      </c>
      <c r="J62" s="10">
        <v>10</v>
      </c>
      <c r="K62" s="17">
        <v>10</v>
      </c>
      <c r="L62" s="17">
        <v>20</v>
      </c>
      <c r="M62" s="17">
        <v>20</v>
      </c>
      <c r="N62" s="17">
        <v>22.8</v>
      </c>
      <c r="O62" s="17">
        <v>22.8</v>
      </c>
    </row>
    <row r="63" spans="1:29" ht="13.5" thickBot="1">
      <c r="A63" s="43">
        <v>24</v>
      </c>
      <c r="B63" s="43" t="s">
        <v>502</v>
      </c>
      <c r="C63" s="43" t="s">
        <v>542</v>
      </c>
      <c r="D63" s="5"/>
      <c r="E63" s="19" t="s">
        <v>509</v>
      </c>
      <c r="F63" s="5"/>
      <c r="G63" s="5"/>
      <c r="H63" s="20">
        <v>0</v>
      </c>
      <c r="I63" s="20">
        <v>0</v>
      </c>
      <c r="J63" s="20">
        <v>10</v>
      </c>
      <c r="K63" s="20">
        <v>10</v>
      </c>
      <c r="L63" s="20">
        <v>20</v>
      </c>
      <c r="M63" s="20">
        <v>20</v>
      </c>
      <c r="N63" s="20">
        <v>22.8</v>
      </c>
      <c r="O63" s="20">
        <v>22.8</v>
      </c>
    </row>
    <row r="64" spans="1:29">
      <c r="A64">
        <v>31</v>
      </c>
      <c r="B64" t="s">
        <v>500</v>
      </c>
      <c r="C64" t="s">
        <v>528</v>
      </c>
      <c r="E64" s="42" t="s">
        <v>509</v>
      </c>
      <c r="H64" s="17">
        <v>0</v>
      </c>
      <c r="I64" s="17">
        <v>0</v>
      </c>
      <c r="J64" s="17">
        <v>12.75</v>
      </c>
      <c r="K64" s="17">
        <f t="shared" ref="K64:K83" si="1">J64</f>
        <v>12.75</v>
      </c>
      <c r="L64" s="17">
        <v>12.75</v>
      </c>
      <c r="M64" s="17">
        <f t="shared" ref="M64:M67" si="2">L64</f>
        <v>12.75</v>
      </c>
      <c r="N64" s="17">
        <v>26.25</v>
      </c>
      <c r="O64" s="17">
        <f t="shared" ref="O64:O83" si="3">N64</f>
        <v>26.25</v>
      </c>
    </row>
    <row r="65" spans="1:15">
      <c r="A65">
        <v>32</v>
      </c>
      <c r="B65" t="s">
        <v>500</v>
      </c>
      <c r="C65" t="s">
        <v>532</v>
      </c>
      <c r="E65" s="9" t="s">
        <v>509</v>
      </c>
      <c r="H65" s="10">
        <v>0</v>
      </c>
      <c r="I65" s="10">
        <v>0</v>
      </c>
      <c r="J65" s="17">
        <v>12.75</v>
      </c>
      <c r="K65" s="17">
        <f t="shared" si="1"/>
        <v>12.75</v>
      </c>
      <c r="L65" s="17">
        <v>12.75</v>
      </c>
      <c r="M65" s="17">
        <f t="shared" si="2"/>
        <v>12.75</v>
      </c>
      <c r="N65" s="17">
        <v>26.25</v>
      </c>
      <c r="O65" s="10">
        <f t="shared" si="3"/>
        <v>26.25</v>
      </c>
    </row>
    <row r="66" spans="1:15">
      <c r="A66">
        <v>33</v>
      </c>
      <c r="B66" t="s">
        <v>500</v>
      </c>
      <c r="C66" t="s">
        <v>543</v>
      </c>
      <c r="E66" s="9" t="s">
        <v>509</v>
      </c>
      <c r="H66" s="10">
        <v>0</v>
      </c>
      <c r="I66" s="10">
        <v>0</v>
      </c>
      <c r="J66" s="17">
        <v>12.75</v>
      </c>
      <c r="K66" s="17">
        <f t="shared" si="1"/>
        <v>12.75</v>
      </c>
      <c r="L66" s="17">
        <v>12.75</v>
      </c>
      <c r="M66" s="17">
        <f t="shared" si="2"/>
        <v>12.75</v>
      </c>
      <c r="N66" s="17">
        <v>26.25</v>
      </c>
      <c r="O66" s="10">
        <f t="shared" si="3"/>
        <v>26.25</v>
      </c>
    </row>
    <row r="67" spans="1:15" ht="13.5" thickBot="1">
      <c r="A67" s="43">
        <v>34</v>
      </c>
      <c r="B67" s="43" t="s">
        <v>500</v>
      </c>
      <c r="C67" s="43" t="s">
        <v>542</v>
      </c>
      <c r="D67" s="5"/>
      <c r="E67" s="19" t="s">
        <v>509</v>
      </c>
      <c r="F67" s="5"/>
      <c r="G67" s="5"/>
      <c r="H67" s="20">
        <v>0</v>
      </c>
      <c r="I67" s="20">
        <v>0</v>
      </c>
      <c r="J67" s="53">
        <v>12.75</v>
      </c>
      <c r="K67" s="53">
        <f t="shared" si="1"/>
        <v>12.75</v>
      </c>
      <c r="L67" s="53">
        <v>12.75</v>
      </c>
      <c r="M67" s="53">
        <f t="shared" si="2"/>
        <v>12.75</v>
      </c>
      <c r="N67" s="53">
        <v>26.25</v>
      </c>
      <c r="O67" s="20">
        <f t="shared" si="3"/>
        <v>26.25</v>
      </c>
    </row>
    <row r="68" spans="1:15">
      <c r="A68">
        <v>41</v>
      </c>
      <c r="B68" t="s">
        <v>27</v>
      </c>
      <c r="C68" t="s">
        <v>528</v>
      </c>
      <c r="E68" s="42" t="s">
        <v>509</v>
      </c>
      <c r="G68" s="17">
        <v>0.5</v>
      </c>
      <c r="H68" s="17">
        <v>0</v>
      </c>
      <c r="I68" s="17">
        <v>0</v>
      </c>
      <c r="J68" s="17">
        <v>10</v>
      </c>
      <c r="K68" s="17">
        <v>10</v>
      </c>
      <c r="L68" s="17">
        <v>20</v>
      </c>
      <c r="M68" s="17">
        <v>20</v>
      </c>
      <c r="N68" s="17">
        <v>22.8</v>
      </c>
      <c r="O68" s="17">
        <v>22.8</v>
      </c>
    </row>
    <row r="69" spans="1:15">
      <c r="A69">
        <v>42</v>
      </c>
      <c r="B69" t="s">
        <v>27</v>
      </c>
      <c r="C69" t="s">
        <v>532</v>
      </c>
      <c r="E69" s="9" t="s">
        <v>509</v>
      </c>
      <c r="G69" s="17">
        <v>0.5</v>
      </c>
      <c r="H69" s="10">
        <v>0</v>
      </c>
      <c r="I69" s="10">
        <v>0</v>
      </c>
      <c r="J69" s="10">
        <v>10</v>
      </c>
      <c r="K69" s="17">
        <v>10</v>
      </c>
      <c r="L69" s="10">
        <v>20</v>
      </c>
      <c r="M69" s="17">
        <v>20</v>
      </c>
      <c r="N69" s="17">
        <v>22.8</v>
      </c>
      <c r="O69" s="17">
        <v>22.8</v>
      </c>
    </row>
    <row r="70" spans="1:15">
      <c r="A70">
        <v>43</v>
      </c>
      <c r="B70" t="s">
        <v>27</v>
      </c>
      <c r="C70" t="s">
        <v>543</v>
      </c>
      <c r="E70" s="9" t="s">
        <v>509</v>
      </c>
      <c r="G70" s="17">
        <v>0.5</v>
      </c>
      <c r="H70" s="10">
        <v>0</v>
      </c>
      <c r="I70" s="10">
        <v>0</v>
      </c>
      <c r="J70" s="10">
        <v>10</v>
      </c>
      <c r="K70" s="17">
        <v>10</v>
      </c>
      <c r="L70" s="10">
        <v>20</v>
      </c>
      <c r="M70" s="17">
        <v>20</v>
      </c>
      <c r="N70" s="17">
        <v>22.8</v>
      </c>
      <c r="O70" s="17">
        <v>22.8</v>
      </c>
    </row>
    <row r="71" spans="1:15" ht="13.5" thickBot="1">
      <c r="A71" s="43">
        <v>44</v>
      </c>
      <c r="B71" s="43" t="s">
        <v>27</v>
      </c>
      <c r="C71" s="43" t="s">
        <v>542</v>
      </c>
      <c r="D71" s="5"/>
      <c r="E71" s="19" t="s">
        <v>509</v>
      </c>
      <c r="F71" s="5"/>
      <c r="G71" s="17">
        <v>0.5</v>
      </c>
      <c r="H71" s="20">
        <v>0</v>
      </c>
      <c r="I71" s="20">
        <v>0</v>
      </c>
      <c r="J71" s="53">
        <v>10</v>
      </c>
      <c r="K71" s="53">
        <v>10</v>
      </c>
      <c r="L71" s="53">
        <v>20</v>
      </c>
      <c r="M71" s="53">
        <v>20</v>
      </c>
      <c r="N71" s="53">
        <v>22.8</v>
      </c>
      <c r="O71" s="53">
        <v>22.8</v>
      </c>
    </row>
    <row r="72" spans="1:15">
      <c r="A72">
        <v>51</v>
      </c>
      <c r="B72" t="s">
        <v>28</v>
      </c>
      <c r="C72" t="s">
        <v>528</v>
      </c>
      <c r="E72" s="42" t="s">
        <v>509</v>
      </c>
      <c r="G72" s="17">
        <v>0.5</v>
      </c>
      <c r="H72" s="17">
        <v>0</v>
      </c>
      <c r="I72" s="17">
        <v>0</v>
      </c>
      <c r="J72" s="17">
        <v>10</v>
      </c>
      <c r="K72" s="17">
        <v>10</v>
      </c>
      <c r="L72" s="17">
        <v>20</v>
      </c>
      <c r="M72" s="17">
        <v>20</v>
      </c>
      <c r="N72" s="17">
        <v>22.8</v>
      </c>
      <c r="O72" s="17">
        <v>22.8</v>
      </c>
    </row>
    <row r="73" spans="1:15">
      <c r="A73">
        <v>52</v>
      </c>
      <c r="B73" t="s">
        <v>28</v>
      </c>
      <c r="C73" t="s">
        <v>532</v>
      </c>
      <c r="E73" s="9" t="s">
        <v>509</v>
      </c>
      <c r="G73" s="17">
        <v>0.5</v>
      </c>
      <c r="H73" s="10">
        <v>0</v>
      </c>
      <c r="I73" s="10">
        <v>0</v>
      </c>
      <c r="J73" s="10">
        <v>10</v>
      </c>
      <c r="K73" s="17">
        <v>10</v>
      </c>
      <c r="L73" s="10">
        <v>20</v>
      </c>
      <c r="M73" s="17">
        <v>20</v>
      </c>
      <c r="N73" s="17">
        <v>22.8</v>
      </c>
      <c r="O73" s="17">
        <v>22.8</v>
      </c>
    </row>
    <row r="74" spans="1:15">
      <c r="A74">
        <v>53</v>
      </c>
      <c r="B74" t="s">
        <v>28</v>
      </c>
      <c r="C74" t="s">
        <v>543</v>
      </c>
      <c r="E74" s="9" t="s">
        <v>509</v>
      </c>
      <c r="G74" s="17">
        <v>0.5</v>
      </c>
      <c r="H74" s="10">
        <v>0</v>
      </c>
      <c r="I74" s="10">
        <v>0</v>
      </c>
      <c r="J74" s="10">
        <v>10</v>
      </c>
      <c r="K74" s="17">
        <v>10</v>
      </c>
      <c r="L74" s="10">
        <v>20</v>
      </c>
      <c r="M74" s="17">
        <v>20</v>
      </c>
      <c r="N74" s="17">
        <v>22.8</v>
      </c>
      <c r="O74" s="17">
        <v>22.8</v>
      </c>
    </row>
    <row r="75" spans="1:15" ht="13.5" thickBot="1">
      <c r="A75" s="43">
        <v>54</v>
      </c>
      <c r="B75" s="43" t="s">
        <v>28</v>
      </c>
      <c r="C75" s="43" t="s">
        <v>542</v>
      </c>
      <c r="D75" s="5"/>
      <c r="E75" s="19" t="s">
        <v>509</v>
      </c>
      <c r="F75" s="5"/>
      <c r="G75" s="17">
        <v>0.5</v>
      </c>
      <c r="H75" s="20">
        <v>0</v>
      </c>
      <c r="I75" s="20">
        <v>0</v>
      </c>
      <c r="J75" s="20">
        <v>10</v>
      </c>
      <c r="K75" s="53">
        <v>10</v>
      </c>
      <c r="L75" s="20">
        <v>20</v>
      </c>
      <c r="M75" s="53">
        <v>20</v>
      </c>
      <c r="N75" s="20">
        <v>22.8</v>
      </c>
      <c r="O75" s="20">
        <v>22.8</v>
      </c>
    </row>
    <row r="76" spans="1:15">
      <c r="A76">
        <v>61</v>
      </c>
      <c r="B76" t="s">
        <v>29</v>
      </c>
      <c r="C76" t="s">
        <v>528</v>
      </c>
      <c r="E76" s="42" t="s">
        <v>509</v>
      </c>
      <c r="H76" s="17">
        <v>0</v>
      </c>
      <c r="I76" s="17">
        <v>0</v>
      </c>
      <c r="J76" s="17">
        <v>12.75</v>
      </c>
      <c r="K76" s="17">
        <f t="shared" si="1"/>
        <v>12.75</v>
      </c>
      <c r="L76" s="17">
        <v>26.25</v>
      </c>
      <c r="M76" s="17">
        <f t="shared" ref="M76:M83" si="4">L76</f>
        <v>26.25</v>
      </c>
      <c r="N76" s="17">
        <v>26.25</v>
      </c>
      <c r="O76" s="17">
        <f t="shared" si="3"/>
        <v>26.25</v>
      </c>
    </row>
    <row r="77" spans="1:15">
      <c r="A77">
        <v>62</v>
      </c>
      <c r="B77" t="s">
        <v>29</v>
      </c>
      <c r="C77" t="s">
        <v>532</v>
      </c>
      <c r="E77" s="9" t="s">
        <v>509</v>
      </c>
      <c r="H77" s="10">
        <v>0</v>
      </c>
      <c r="I77" s="10">
        <v>0</v>
      </c>
      <c r="J77" s="17">
        <v>12.75</v>
      </c>
      <c r="K77" s="17">
        <f t="shared" si="1"/>
        <v>12.75</v>
      </c>
      <c r="L77" s="17">
        <v>26.25</v>
      </c>
      <c r="M77" s="17">
        <f t="shared" si="4"/>
        <v>26.25</v>
      </c>
      <c r="N77" s="17">
        <v>26.25</v>
      </c>
      <c r="O77" s="10">
        <f t="shared" si="3"/>
        <v>26.25</v>
      </c>
    </row>
    <row r="78" spans="1:15">
      <c r="A78">
        <v>63</v>
      </c>
      <c r="B78" t="s">
        <v>29</v>
      </c>
      <c r="C78" t="s">
        <v>543</v>
      </c>
      <c r="E78" s="9" t="s">
        <v>509</v>
      </c>
      <c r="H78" s="10">
        <v>36.299999999999997</v>
      </c>
      <c r="I78" s="10">
        <v>0</v>
      </c>
      <c r="J78" s="17">
        <v>12.75</v>
      </c>
      <c r="K78" s="17">
        <f t="shared" si="1"/>
        <v>12.75</v>
      </c>
      <c r="L78" s="17">
        <v>26.25</v>
      </c>
      <c r="M78" s="17">
        <f t="shared" si="4"/>
        <v>26.25</v>
      </c>
      <c r="N78" s="17">
        <v>26.25</v>
      </c>
      <c r="O78" s="10">
        <f t="shared" si="3"/>
        <v>26.25</v>
      </c>
    </row>
    <row r="79" spans="1:15" ht="13.5" thickBot="1">
      <c r="A79" s="43">
        <v>64</v>
      </c>
      <c r="B79" s="43" t="s">
        <v>29</v>
      </c>
      <c r="C79" s="43" t="s">
        <v>542</v>
      </c>
      <c r="D79" s="5"/>
      <c r="E79" s="19" t="s">
        <v>509</v>
      </c>
      <c r="F79" s="5"/>
      <c r="G79" s="5"/>
      <c r="H79" s="20">
        <v>36.299999999999997</v>
      </c>
      <c r="I79" s="20">
        <v>0</v>
      </c>
      <c r="J79" s="53">
        <v>12.75</v>
      </c>
      <c r="K79" s="53">
        <f t="shared" si="1"/>
        <v>12.75</v>
      </c>
      <c r="L79" s="53">
        <v>26.25</v>
      </c>
      <c r="M79" s="53">
        <f t="shared" si="4"/>
        <v>26.25</v>
      </c>
      <c r="N79" s="53">
        <v>26.25</v>
      </c>
      <c r="O79" s="53">
        <f t="shared" si="3"/>
        <v>26.25</v>
      </c>
    </row>
    <row r="80" spans="1:15">
      <c r="A80">
        <v>71</v>
      </c>
      <c r="B80" t="s">
        <v>30</v>
      </c>
      <c r="C80" t="s">
        <v>528</v>
      </c>
      <c r="E80" s="42" t="s">
        <v>509</v>
      </c>
      <c r="H80" s="17">
        <v>0</v>
      </c>
      <c r="I80" s="17">
        <v>0</v>
      </c>
      <c r="J80" s="17">
        <v>12.75</v>
      </c>
      <c r="K80" s="17">
        <f t="shared" si="1"/>
        <v>12.75</v>
      </c>
      <c r="L80" s="17">
        <v>26.25</v>
      </c>
      <c r="M80" s="17">
        <f t="shared" si="4"/>
        <v>26.25</v>
      </c>
      <c r="N80" s="17">
        <v>26.25</v>
      </c>
      <c r="O80" s="17">
        <f t="shared" si="3"/>
        <v>26.25</v>
      </c>
    </row>
    <row r="81" spans="1:15">
      <c r="A81">
        <v>72</v>
      </c>
      <c r="B81" t="s">
        <v>30</v>
      </c>
      <c r="C81" t="s">
        <v>532</v>
      </c>
      <c r="E81" s="9" t="s">
        <v>509</v>
      </c>
      <c r="H81" s="10">
        <v>0</v>
      </c>
      <c r="I81" s="10">
        <v>0</v>
      </c>
      <c r="J81" s="17">
        <v>12.75</v>
      </c>
      <c r="K81" s="17">
        <f t="shared" si="1"/>
        <v>12.75</v>
      </c>
      <c r="L81" s="17">
        <v>26.25</v>
      </c>
      <c r="M81" s="17">
        <f t="shared" si="4"/>
        <v>26.25</v>
      </c>
      <c r="N81" s="17">
        <v>26.25</v>
      </c>
      <c r="O81" s="10">
        <f t="shared" si="3"/>
        <v>26.25</v>
      </c>
    </row>
    <row r="82" spans="1:15">
      <c r="A82">
        <v>73</v>
      </c>
      <c r="B82" t="s">
        <v>30</v>
      </c>
      <c r="C82" t="s">
        <v>543</v>
      </c>
      <c r="E82" s="9" t="s">
        <v>509</v>
      </c>
      <c r="H82" s="10">
        <v>31.5</v>
      </c>
      <c r="I82" s="10">
        <v>0</v>
      </c>
      <c r="J82" s="17">
        <v>12.75</v>
      </c>
      <c r="K82" s="17">
        <f t="shared" si="1"/>
        <v>12.75</v>
      </c>
      <c r="L82" s="17">
        <v>26.25</v>
      </c>
      <c r="M82" s="17">
        <f t="shared" si="4"/>
        <v>26.25</v>
      </c>
      <c r="N82" s="17">
        <v>26.25</v>
      </c>
      <c r="O82" s="10">
        <f t="shared" si="3"/>
        <v>26.25</v>
      </c>
    </row>
    <row r="83" spans="1:15" ht="13.5" thickBot="1">
      <c r="A83" s="43">
        <v>74</v>
      </c>
      <c r="B83" s="43" t="s">
        <v>30</v>
      </c>
      <c r="C83" s="43" t="s">
        <v>542</v>
      </c>
      <c r="D83" s="5"/>
      <c r="E83" s="19" t="s">
        <v>509</v>
      </c>
      <c r="F83" s="5"/>
      <c r="G83" s="5"/>
      <c r="H83" s="20">
        <v>31.5</v>
      </c>
      <c r="I83" s="20">
        <v>0</v>
      </c>
      <c r="J83" s="53">
        <v>12.75</v>
      </c>
      <c r="K83" s="53">
        <f t="shared" si="1"/>
        <v>12.75</v>
      </c>
      <c r="L83" s="53">
        <v>26.25</v>
      </c>
      <c r="M83" s="53">
        <f t="shared" si="4"/>
        <v>26.25</v>
      </c>
      <c r="N83" s="53">
        <v>26.25</v>
      </c>
      <c r="O83" s="53">
        <f t="shared" si="3"/>
        <v>26.25</v>
      </c>
    </row>
    <row r="84" spans="1:15">
      <c r="A84">
        <v>81</v>
      </c>
      <c r="B84" t="s">
        <v>31</v>
      </c>
      <c r="C84" t="s">
        <v>528</v>
      </c>
      <c r="E84" s="42" t="s">
        <v>509</v>
      </c>
      <c r="H84" s="17">
        <v>0</v>
      </c>
      <c r="I84" s="17">
        <v>0</v>
      </c>
      <c r="J84" s="17">
        <v>10</v>
      </c>
      <c r="K84" s="17">
        <v>10</v>
      </c>
      <c r="L84" s="17">
        <v>20</v>
      </c>
      <c r="M84" s="17">
        <v>20</v>
      </c>
      <c r="N84" s="17">
        <v>20</v>
      </c>
      <c r="O84" s="17">
        <v>20</v>
      </c>
    </row>
    <row r="85" spans="1:15">
      <c r="A85">
        <v>82</v>
      </c>
      <c r="B85" t="s">
        <v>31</v>
      </c>
      <c r="C85" t="s">
        <v>532</v>
      </c>
      <c r="E85" s="9" t="s">
        <v>509</v>
      </c>
      <c r="H85" s="10">
        <v>0</v>
      </c>
      <c r="I85" s="10">
        <v>0</v>
      </c>
      <c r="J85" s="17">
        <v>10</v>
      </c>
      <c r="K85" s="17">
        <v>10</v>
      </c>
      <c r="L85" s="17">
        <v>20</v>
      </c>
      <c r="M85" s="17">
        <v>20</v>
      </c>
      <c r="N85" s="10">
        <v>20</v>
      </c>
      <c r="O85" s="10">
        <v>20</v>
      </c>
    </row>
    <row r="86" spans="1:15">
      <c r="A86">
        <v>83</v>
      </c>
      <c r="B86" t="s">
        <v>31</v>
      </c>
      <c r="C86" t="s">
        <v>543</v>
      </c>
      <c r="E86" s="9" t="s">
        <v>509</v>
      </c>
      <c r="H86" s="10">
        <v>28.8</v>
      </c>
      <c r="I86" s="10">
        <v>0</v>
      </c>
      <c r="J86" s="17">
        <v>10</v>
      </c>
      <c r="K86" s="17">
        <v>10</v>
      </c>
      <c r="L86" s="17">
        <v>20</v>
      </c>
      <c r="M86" s="17">
        <v>20</v>
      </c>
      <c r="N86" s="10">
        <v>20</v>
      </c>
      <c r="O86" s="10">
        <v>20</v>
      </c>
    </row>
    <row r="87" spans="1:15" ht="13.5" thickBot="1">
      <c r="A87" s="43">
        <v>86</v>
      </c>
      <c r="B87" s="43" t="s">
        <v>31</v>
      </c>
      <c r="C87" s="43" t="s">
        <v>542</v>
      </c>
      <c r="D87" s="5"/>
      <c r="E87" s="19" t="s">
        <v>509</v>
      </c>
      <c r="F87" s="5"/>
      <c r="G87" s="5"/>
      <c r="H87" s="20">
        <v>28.8</v>
      </c>
      <c r="I87" s="20">
        <v>0</v>
      </c>
      <c r="J87" s="20">
        <v>10</v>
      </c>
      <c r="K87" s="20">
        <v>10</v>
      </c>
      <c r="L87" s="20">
        <v>20</v>
      </c>
      <c r="M87" s="20">
        <v>20</v>
      </c>
      <c r="N87" s="20">
        <v>20</v>
      </c>
      <c r="O87" s="20">
        <v>20</v>
      </c>
    </row>
    <row r="88" spans="1:15">
      <c r="A88">
        <v>91</v>
      </c>
      <c r="B88" t="s">
        <v>32</v>
      </c>
      <c r="C88" t="s">
        <v>528</v>
      </c>
      <c r="E88" s="42" t="s">
        <v>509</v>
      </c>
      <c r="H88" s="17">
        <v>0</v>
      </c>
      <c r="I88" s="17">
        <v>0</v>
      </c>
      <c r="J88" s="17">
        <v>10</v>
      </c>
      <c r="K88" s="17">
        <v>10</v>
      </c>
      <c r="L88" s="17">
        <v>20</v>
      </c>
      <c r="M88" s="17">
        <v>20</v>
      </c>
      <c r="N88" s="17">
        <v>20</v>
      </c>
      <c r="O88" s="17">
        <v>20</v>
      </c>
    </row>
    <row r="89" spans="1:15">
      <c r="A89">
        <v>92</v>
      </c>
      <c r="B89" t="s">
        <v>32</v>
      </c>
      <c r="C89" t="s">
        <v>532</v>
      </c>
      <c r="E89" s="9" t="s">
        <v>509</v>
      </c>
      <c r="H89" s="10">
        <v>0</v>
      </c>
      <c r="I89" s="10">
        <v>0</v>
      </c>
      <c r="J89" s="17">
        <v>10</v>
      </c>
      <c r="K89" s="17">
        <v>10</v>
      </c>
      <c r="L89" s="17">
        <v>20</v>
      </c>
      <c r="M89" s="17">
        <v>20</v>
      </c>
      <c r="N89" s="10">
        <v>20</v>
      </c>
      <c r="O89" s="10">
        <v>20</v>
      </c>
    </row>
    <row r="90" spans="1:15">
      <c r="A90">
        <v>93</v>
      </c>
      <c r="B90" t="s">
        <v>32</v>
      </c>
      <c r="C90" t="s">
        <v>543</v>
      </c>
      <c r="E90" s="9" t="s">
        <v>509</v>
      </c>
      <c r="H90" s="10">
        <v>28.8</v>
      </c>
      <c r="I90" s="10">
        <v>0</v>
      </c>
      <c r="J90" s="17">
        <v>10</v>
      </c>
      <c r="K90" s="17">
        <v>10</v>
      </c>
      <c r="L90" s="17">
        <v>20</v>
      </c>
      <c r="M90" s="17">
        <v>20</v>
      </c>
      <c r="N90" s="10">
        <v>20</v>
      </c>
      <c r="O90" s="10">
        <v>20</v>
      </c>
    </row>
    <row r="91" spans="1:15" ht="13.5" thickBot="1">
      <c r="A91" s="43">
        <v>94</v>
      </c>
      <c r="B91" s="43" t="s">
        <v>32</v>
      </c>
      <c r="C91" s="43" t="s">
        <v>542</v>
      </c>
      <c r="D91" s="5"/>
      <c r="E91" s="19" t="s">
        <v>509</v>
      </c>
      <c r="F91" s="5"/>
      <c r="G91" s="5"/>
      <c r="H91" s="20">
        <v>28.8</v>
      </c>
      <c r="I91" s="20">
        <v>0</v>
      </c>
      <c r="J91" s="20">
        <v>10</v>
      </c>
      <c r="K91" s="20">
        <v>10</v>
      </c>
      <c r="L91" s="20">
        <v>20</v>
      </c>
      <c r="M91" s="20">
        <v>20</v>
      </c>
      <c r="N91" s="20">
        <v>20</v>
      </c>
      <c r="O91" s="20">
        <v>20</v>
      </c>
    </row>
    <row r="92" spans="1:15">
      <c r="B92"/>
      <c r="C92"/>
    </row>
    <row r="93" spans="1:15">
      <c r="A93" s="15"/>
      <c r="B93" s="15"/>
      <c r="C93" s="15"/>
    </row>
    <row r="94" spans="1:15">
      <c r="B94"/>
      <c r="C94"/>
    </row>
    <row r="95" spans="1:15">
      <c r="C95"/>
    </row>
    <row r="96" spans="1:15">
      <c r="C96"/>
    </row>
    <row r="97" spans="1:3">
      <c r="C97"/>
    </row>
    <row r="98" spans="1:3">
      <c r="A98" s="56">
        <f>Formular!R34</f>
        <v>0</v>
      </c>
      <c r="C98"/>
    </row>
    <row r="99" spans="1:3" ht="25.5" customHeight="1">
      <c r="A99" s="58">
        <f>VLOOKUP(VALUE(Formular!R34),Tarife!A100:B5000,2,TRUE)</f>
        <v>9</v>
      </c>
      <c r="B99" s="4" t="s">
        <v>708</v>
      </c>
      <c r="C99" s="4" t="s">
        <v>707</v>
      </c>
    </row>
    <row r="100" spans="1:3">
      <c r="A100" s="56">
        <v>0</v>
      </c>
      <c r="B100" s="1">
        <v>9</v>
      </c>
      <c r="C100" s="1">
        <v>9</v>
      </c>
    </row>
    <row r="101" spans="1:3">
      <c r="A101" s="56">
        <v>6.9444444444444447E-4</v>
      </c>
      <c r="B101" s="1">
        <v>9</v>
      </c>
      <c r="C101" s="1">
        <v>9</v>
      </c>
    </row>
    <row r="102" spans="1:3">
      <c r="A102" s="56">
        <v>1.38888888888889E-3</v>
      </c>
      <c r="B102" s="1">
        <v>9</v>
      </c>
      <c r="C102" s="1">
        <v>9</v>
      </c>
    </row>
    <row r="103" spans="1:3">
      <c r="A103" s="56">
        <v>2.0833333333333298E-3</v>
      </c>
      <c r="B103" s="1">
        <v>9</v>
      </c>
      <c r="C103" s="1">
        <v>9</v>
      </c>
    </row>
    <row r="104" spans="1:3">
      <c r="A104" s="56">
        <v>2.7777777777777801E-3</v>
      </c>
      <c r="B104" s="1">
        <v>9</v>
      </c>
      <c r="C104" s="1">
        <v>9</v>
      </c>
    </row>
    <row r="105" spans="1:3">
      <c r="A105" s="56">
        <v>3.4722222222222199E-3</v>
      </c>
      <c r="B105" s="1">
        <v>9</v>
      </c>
      <c r="C105" s="1">
        <v>9</v>
      </c>
    </row>
    <row r="106" spans="1:3">
      <c r="A106" s="56">
        <v>4.1666666666666701E-3</v>
      </c>
      <c r="B106" s="1">
        <v>9</v>
      </c>
      <c r="C106" s="1">
        <v>9</v>
      </c>
    </row>
    <row r="107" spans="1:3">
      <c r="A107" s="56">
        <v>4.8611111111111103E-3</v>
      </c>
      <c r="B107" s="1">
        <v>9</v>
      </c>
      <c r="C107" s="1">
        <v>9</v>
      </c>
    </row>
    <row r="108" spans="1:3">
      <c r="A108" s="56">
        <v>5.5555555555555601E-3</v>
      </c>
      <c r="B108" s="1">
        <v>9</v>
      </c>
      <c r="C108" s="1">
        <v>9</v>
      </c>
    </row>
    <row r="109" spans="1:3">
      <c r="A109" s="56">
        <v>6.2500000000000003E-3</v>
      </c>
      <c r="B109" s="1">
        <v>9</v>
      </c>
      <c r="C109" s="1">
        <v>9</v>
      </c>
    </row>
    <row r="110" spans="1:3">
      <c r="A110" s="56">
        <v>6.9444444444444302E-3</v>
      </c>
      <c r="B110" s="1">
        <v>9</v>
      </c>
      <c r="C110" s="1">
        <v>9</v>
      </c>
    </row>
    <row r="111" spans="1:3">
      <c r="A111" s="56">
        <v>7.6388888888888704E-3</v>
      </c>
      <c r="B111" s="1">
        <v>9</v>
      </c>
      <c r="C111" s="1">
        <v>9</v>
      </c>
    </row>
    <row r="112" spans="1:3">
      <c r="A112" s="56">
        <v>8.3333333333333107E-3</v>
      </c>
      <c r="B112" s="1">
        <v>9</v>
      </c>
      <c r="C112" s="1">
        <v>9</v>
      </c>
    </row>
    <row r="113" spans="1:3">
      <c r="A113" s="56">
        <v>9.0277777777777492E-3</v>
      </c>
      <c r="B113" s="1">
        <v>9</v>
      </c>
      <c r="C113" s="1">
        <v>9</v>
      </c>
    </row>
    <row r="114" spans="1:3">
      <c r="A114" s="56">
        <v>9.7222222222221894E-3</v>
      </c>
      <c r="B114" s="1">
        <v>9</v>
      </c>
      <c r="C114" s="1">
        <v>9</v>
      </c>
    </row>
    <row r="115" spans="1:3">
      <c r="A115" s="56">
        <v>1.04166666666666E-2</v>
      </c>
      <c r="B115" s="1">
        <v>9</v>
      </c>
      <c r="C115" s="1">
        <v>9</v>
      </c>
    </row>
    <row r="116" spans="1:3">
      <c r="A116" s="56">
        <v>1.1111111111111099E-2</v>
      </c>
      <c r="B116" s="1">
        <v>9</v>
      </c>
      <c r="C116" s="1">
        <v>9</v>
      </c>
    </row>
    <row r="117" spans="1:3">
      <c r="A117" s="56">
        <v>1.18055555555555E-2</v>
      </c>
      <c r="B117" s="1">
        <v>9</v>
      </c>
      <c r="C117" s="1">
        <v>9</v>
      </c>
    </row>
    <row r="118" spans="1:3">
      <c r="A118" s="56">
        <v>1.24999999999999E-2</v>
      </c>
      <c r="B118" s="1">
        <v>9</v>
      </c>
      <c r="C118" s="1">
        <v>9</v>
      </c>
    </row>
    <row r="119" spans="1:3">
      <c r="A119" s="56">
        <v>1.3194444444444399E-2</v>
      </c>
      <c r="B119" s="1">
        <v>9</v>
      </c>
      <c r="C119" s="1">
        <v>9</v>
      </c>
    </row>
    <row r="120" spans="1:3">
      <c r="A120" s="56">
        <v>1.38888888888888E-2</v>
      </c>
      <c r="B120" s="1">
        <v>9</v>
      </c>
      <c r="C120" s="1">
        <v>9</v>
      </c>
    </row>
    <row r="121" spans="1:3">
      <c r="A121" s="56">
        <v>1.4583333333333301E-2</v>
      </c>
      <c r="B121" s="1">
        <v>9</v>
      </c>
      <c r="C121" s="1">
        <v>9</v>
      </c>
    </row>
    <row r="122" spans="1:3">
      <c r="A122" s="56">
        <v>1.5277777777777699E-2</v>
      </c>
      <c r="B122" s="1">
        <v>9</v>
      </c>
      <c r="C122" s="1">
        <v>9</v>
      </c>
    </row>
    <row r="123" spans="1:3">
      <c r="A123" s="56">
        <v>1.59722222222222E-2</v>
      </c>
      <c r="B123" s="1">
        <v>9</v>
      </c>
      <c r="C123" s="1">
        <v>9</v>
      </c>
    </row>
    <row r="124" spans="1:3">
      <c r="A124" s="56">
        <v>1.6666666666666601E-2</v>
      </c>
      <c r="B124" s="1">
        <v>9</v>
      </c>
      <c r="C124" s="1">
        <v>9</v>
      </c>
    </row>
    <row r="125" spans="1:3">
      <c r="A125" s="56">
        <v>1.7361111111111101E-2</v>
      </c>
      <c r="B125" s="1">
        <v>9</v>
      </c>
      <c r="C125" s="1">
        <v>9</v>
      </c>
    </row>
    <row r="126" spans="1:3">
      <c r="A126" s="56">
        <v>1.8055555555555498E-2</v>
      </c>
      <c r="B126" s="1">
        <v>9</v>
      </c>
      <c r="C126" s="1">
        <v>9</v>
      </c>
    </row>
    <row r="127" spans="1:3">
      <c r="A127" s="56">
        <v>1.8749999999999899E-2</v>
      </c>
      <c r="B127" s="1">
        <v>9</v>
      </c>
      <c r="C127" s="1">
        <v>9</v>
      </c>
    </row>
    <row r="128" spans="1:3">
      <c r="A128" s="56">
        <v>1.94444444444444E-2</v>
      </c>
      <c r="B128" s="1">
        <v>9</v>
      </c>
      <c r="C128" s="1">
        <v>9</v>
      </c>
    </row>
    <row r="129" spans="1:3">
      <c r="A129" s="56">
        <v>2.01388888888888E-2</v>
      </c>
      <c r="B129" s="1">
        <v>9</v>
      </c>
      <c r="C129" s="1">
        <v>9</v>
      </c>
    </row>
    <row r="130" spans="1:3">
      <c r="A130" s="56">
        <v>2.0833333333333301E-2</v>
      </c>
      <c r="B130" s="1">
        <v>9</v>
      </c>
      <c r="C130" s="1">
        <v>9</v>
      </c>
    </row>
    <row r="131" spans="1:3">
      <c r="A131" s="56">
        <v>2.1527777777777701E-2</v>
      </c>
      <c r="B131" s="1">
        <v>9</v>
      </c>
      <c r="C131" s="1">
        <v>9</v>
      </c>
    </row>
    <row r="132" spans="1:3">
      <c r="A132" s="56">
        <v>2.2222222222222102E-2</v>
      </c>
      <c r="B132" s="1">
        <v>9</v>
      </c>
      <c r="C132" s="1">
        <v>9</v>
      </c>
    </row>
    <row r="133" spans="1:3">
      <c r="A133" s="56">
        <v>2.2916666666666599E-2</v>
      </c>
      <c r="B133" s="1">
        <v>9</v>
      </c>
      <c r="C133" s="1">
        <v>9</v>
      </c>
    </row>
    <row r="134" spans="1:3">
      <c r="A134" s="56">
        <v>2.3611111111110999E-2</v>
      </c>
      <c r="B134" s="1">
        <v>9</v>
      </c>
      <c r="C134" s="1">
        <v>9</v>
      </c>
    </row>
    <row r="135" spans="1:3">
      <c r="A135" s="56">
        <v>2.43055555555555E-2</v>
      </c>
      <c r="B135" s="1">
        <v>9</v>
      </c>
      <c r="C135" s="1">
        <v>9</v>
      </c>
    </row>
    <row r="136" spans="1:3">
      <c r="A136" s="56">
        <v>2.4999999999999901E-2</v>
      </c>
      <c r="B136" s="1">
        <v>9</v>
      </c>
      <c r="C136" s="1">
        <v>9</v>
      </c>
    </row>
    <row r="137" spans="1:3">
      <c r="A137" s="56">
        <v>2.5694444444444301E-2</v>
      </c>
      <c r="B137" s="1">
        <v>9</v>
      </c>
      <c r="C137" s="1">
        <v>9</v>
      </c>
    </row>
    <row r="138" spans="1:3">
      <c r="A138" s="56">
        <v>2.6388888888888799E-2</v>
      </c>
      <c r="B138" s="1">
        <v>9</v>
      </c>
      <c r="C138" s="1">
        <v>9</v>
      </c>
    </row>
    <row r="139" spans="1:3">
      <c r="A139" s="56">
        <v>2.7083333333333199E-2</v>
      </c>
      <c r="B139" s="1">
        <v>9</v>
      </c>
      <c r="C139" s="1">
        <v>9</v>
      </c>
    </row>
    <row r="140" spans="1:3">
      <c r="A140" s="56">
        <v>2.77777777777777E-2</v>
      </c>
      <c r="B140" s="1">
        <v>9</v>
      </c>
      <c r="C140" s="1">
        <v>9</v>
      </c>
    </row>
    <row r="141" spans="1:3">
      <c r="A141" s="56">
        <v>2.8472222222222301E-2</v>
      </c>
      <c r="B141" s="1">
        <v>9</v>
      </c>
      <c r="C141" s="1">
        <v>9</v>
      </c>
    </row>
    <row r="142" spans="1:3">
      <c r="A142" s="56">
        <v>2.9166666666666799E-2</v>
      </c>
      <c r="B142" s="1">
        <v>9</v>
      </c>
      <c r="C142" s="1">
        <v>9</v>
      </c>
    </row>
    <row r="143" spans="1:3">
      <c r="A143" s="56">
        <v>2.98611111111113E-2</v>
      </c>
      <c r="B143" s="1">
        <v>9</v>
      </c>
      <c r="C143" s="1">
        <v>9</v>
      </c>
    </row>
    <row r="144" spans="1:3">
      <c r="A144" s="56">
        <v>3.0555555555555801E-2</v>
      </c>
      <c r="B144" s="1">
        <v>9</v>
      </c>
      <c r="C144" s="1">
        <v>9</v>
      </c>
    </row>
    <row r="145" spans="1:3">
      <c r="A145" s="56">
        <v>3.1250000000000298E-2</v>
      </c>
      <c r="B145" s="1">
        <v>9</v>
      </c>
      <c r="C145" s="1">
        <v>9</v>
      </c>
    </row>
    <row r="146" spans="1:3">
      <c r="A146" s="56">
        <v>3.1944444444444803E-2</v>
      </c>
      <c r="B146" s="1">
        <v>9</v>
      </c>
      <c r="C146" s="1">
        <v>9</v>
      </c>
    </row>
    <row r="147" spans="1:3">
      <c r="A147" s="56">
        <v>3.26388888888893E-2</v>
      </c>
      <c r="B147" s="1">
        <v>9</v>
      </c>
      <c r="C147" s="1">
        <v>9</v>
      </c>
    </row>
    <row r="148" spans="1:3">
      <c r="A148" s="56">
        <v>3.3333333333333798E-2</v>
      </c>
      <c r="B148" s="1">
        <v>9</v>
      </c>
      <c r="C148" s="1">
        <v>9</v>
      </c>
    </row>
    <row r="149" spans="1:3">
      <c r="A149" s="56">
        <v>3.4027777777778302E-2</v>
      </c>
      <c r="B149" s="1">
        <v>9</v>
      </c>
      <c r="C149" s="1">
        <v>9</v>
      </c>
    </row>
    <row r="150" spans="1:3">
      <c r="A150" s="56">
        <v>3.47222222222228E-2</v>
      </c>
      <c r="B150" s="1">
        <v>9</v>
      </c>
      <c r="C150" s="1">
        <v>9</v>
      </c>
    </row>
    <row r="151" spans="1:3">
      <c r="A151" s="56">
        <v>3.5416666666667297E-2</v>
      </c>
      <c r="B151" s="1">
        <v>9</v>
      </c>
      <c r="C151" s="1">
        <v>9</v>
      </c>
    </row>
    <row r="152" spans="1:3">
      <c r="A152" s="56">
        <v>3.6111111111111802E-2</v>
      </c>
      <c r="B152" s="1">
        <v>9</v>
      </c>
      <c r="C152" s="1">
        <v>9</v>
      </c>
    </row>
    <row r="153" spans="1:3">
      <c r="A153" s="56">
        <v>3.6805555555556299E-2</v>
      </c>
      <c r="B153" s="1">
        <v>9</v>
      </c>
      <c r="C153" s="1">
        <v>9</v>
      </c>
    </row>
    <row r="154" spans="1:3">
      <c r="A154" s="56">
        <v>3.7500000000000797E-2</v>
      </c>
      <c r="B154" s="1">
        <v>9</v>
      </c>
      <c r="C154" s="1">
        <v>9</v>
      </c>
    </row>
    <row r="155" spans="1:3">
      <c r="A155" s="56">
        <v>3.8194444444445301E-2</v>
      </c>
      <c r="B155" s="1">
        <v>9</v>
      </c>
      <c r="C155" s="1">
        <v>9</v>
      </c>
    </row>
    <row r="156" spans="1:3">
      <c r="A156" s="56">
        <v>3.8888888888889799E-2</v>
      </c>
      <c r="B156" s="1">
        <v>9</v>
      </c>
      <c r="C156" s="1">
        <v>9</v>
      </c>
    </row>
    <row r="157" spans="1:3">
      <c r="A157" s="56">
        <v>3.9583333333334199E-2</v>
      </c>
      <c r="B157" s="1">
        <v>9</v>
      </c>
      <c r="C157" s="1">
        <v>9</v>
      </c>
    </row>
    <row r="158" spans="1:3">
      <c r="A158" s="56">
        <v>4.0277777777778703E-2</v>
      </c>
      <c r="B158" s="1">
        <v>9</v>
      </c>
      <c r="C158" s="1">
        <v>9</v>
      </c>
    </row>
    <row r="159" spans="1:3">
      <c r="A159" s="56">
        <v>4.0972222222223201E-2</v>
      </c>
      <c r="B159" s="1">
        <v>9</v>
      </c>
      <c r="C159" s="1">
        <v>9</v>
      </c>
    </row>
    <row r="160" spans="1:3">
      <c r="A160" s="56">
        <v>4.1666666666667698E-2</v>
      </c>
      <c r="B160" s="1">
        <v>9</v>
      </c>
      <c r="C160" s="1">
        <v>9</v>
      </c>
    </row>
    <row r="161" spans="1:3">
      <c r="A161" s="56">
        <v>4.2361111111112203E-2</v>
      </c>
      <c r="B161" s="1">
        <v>9</v>
      </c>
      <c r="C161" s="1">
        <v>9</v>
      </c>
    </row>
    <row r="162" spans="1:3">
      <c r="A162" s="56">
        <v>4.30555555555567E-2</v>
      </c>
      <c r="B162" s="1">
        <v>9</v>
      </c>
      <c r="C162" s="1">
        <v>9</v>
      </c>
    </row>
    <row r="163" spans="1:3">
      <c r="A163" s="56">
        <v>4.3750000000001198E-2</v>
      </c>
      <c r="B163" s="1">
        <v>9</v>
      </c>
      <c r="C163" s="1">
        <v>9</v>
      </c>
    </row>
    <row r="164" spans="1:3">
      <c r="A164" s="56">
        <v>4.4444444444445702E-2</v>
      </c>
      <c r="B164" s="1">
        <v>9</v>
      </c>
      <c r="C164" s="1">
        <v>9</v>
      </c>
    </row>
    <row r="165" spans="1:3">
      <c r="A165" s="56">
        <v>4.51388888888902E-2</v>
      </c>
      <c r="B165" s="1">
        <v>9</v>
      </c>
      <c r="C165" s="1">
        <v>9</v>
      </c>
    </row>
    <row r="166" spans="1:3">
      <c r="A166" s="56">
        <v>4.5833333333334697E-2</v>
      </c>
      <c r="B166" s="1">
        <v>9</v>
      </c>
      <c r="C166" s="1">
        <v>9</v>
      </c>
    </row>
    <row r="167" spans="1:3">
      <c r="A167" s="56">
        <v>4.6527777777779201E-2</v>
      </c>
      <c r="B167" s="1">
        <v>9</v>
      </c>
      <c r="C167" s="1">
        <v>9</v>
      </c>
    </row>
    <row r="168" spans="1:3">
      <c r="A168" s="56">
        <v>4.7222222222223699E-2</v>
      </c>
      <c r="B168" s="1">
        <v>9</v>
      </c>
      <c r="C168" s="1">
        <v>9</v>
      </c>
    </row>
    <row r="169" spans="1:3">
      <c r="A169" s="56">
        <v>4.7916666666668203E-2</v>
      </c>
      <c r="B169" s="1">
        <v>9</v>
      </c>
      <c r="C169" s="1">
        <v>9</v>
      </c>
    </row>
    <row r="170" spans="1:3">
      <c r="A170" s="56">
        <v>4.8611111111112701E-2</v>
      </c>
      <c r="B170" s="1">
        <v>9</v>
      </c>
      <c r="C170" s="1">
        <v>9</v>
      </c>
    </row>
    <row r="171" spans="1:3">
      <c r="A171" s="56">
        <v>4.9305555555557198E-2</v>
      </c>
      <c r="B171" s="1">
        <v>9</v>
      </c>
      <c r="C171" s="1">
        <v>9</v>
      </c>
    </row>
    <row r="172" spans="1:3">
      <c r="A172" s="56">
        <v>5.0000000000001703E-2</v>
      </c>
      <c r="B172" s="1">
        <v>9</v>
      </c>
      <c r="C172" s="1">
        <v>9</v>
      </c>
    </row>
    <row r="173" spans="1:3">
      <c r="A173" s="56">
        <v>5.06944444444462E-2</v>
      </c>
      <c r="B173" s="1">
        <v>9</v>
      </c>
      <c r="C173" s="1">
        <v>9</v>
      </c>
    </row>
    <row r="174" spans="1:3">
      <c r="A174" s="56">
        <v>5.1388888888890698E-2</v>
      </c>
      <c r="B174" s="1">
        <v>9</v>
      </c>
      <c r="C174" s="1">
        <v>9</v>
      </c>
    </row>
    <row r="175" spans="1:3">
      <c r="A175" s="56">
        <v>5.2083333333335202E-2</v>
      </c>
      <c r="B175" s="1">
        <v>9</v>
      </c>
      <c r="C175" s="1">
        <v>9</v>
      </c>
    </row>
    <row r="176" spans="1:3">
      <c r="A176" s="56">
        <v>5.27777777777797E-2</v>
      </c>
      <c r="B176" s="1">
        <v>9</v>
      </c>
      <c r="C176" s="1">
        <v>9</v>
      </c>
    </row>
    <row r="177" spans="1:3">
      <c r="A177" s="56">
        <v>5.3472222222224197E-2</v>
      </c>
      <c r="B177" s="1">
        <v>9</v>
      </c>
      <c r="C177" s="1">
        <v>9</v>
      </c>
    </row>
    <row r="178" spans="1:3">
      <c r="A178" s="56">
        <v>5.4166666666668702E-2</v>
      </c>
      <c r="B178" s="1">
        <v>9</v>
      </c>
      <c r="C178" s="1">
        <v>9</v>
      </c>
    </row>
    <row r="179" spans="1:3">
      <c r="A179" s="56">
        <v>5.4861111111113199E-2</v>
      </c>
      <c r="B179" s="1">
        <v>9</v>
      </c>
      <c r="C179" s="1">
        <v>9</v>
      </c>
    </row>
    <row r="180" spans="1:3">
      <c r="A180" s="56">
        <v>5.5555555555557697E-2</v>
      </c>
      <c r="B180" s="1">
        <v>9</v>
      </c>
      <c r="C180" s="1">
        <v>9</v>
      </c>
    </row>
    <row r="181" spans="1:3">
      <c r="A181" s="56">
        <v>5.6250000000002201E-2</v>
      </c>
      <c r="B181" s="1">
        <v>9</v>
      </c>
      <c r="C181" s="1">
        <v>9</v>
      </c>
    </row>
    <row r="182" spans="1:3">
      <c r="A182" s="56">
        <v>5.6944444444446699E-2</v>
      </c>
      <c r="B182" s="1">
        <v>9</v>
      </c>
      <c r="C182" s="1">
        <v>9</v>
      </c>
    </row>
    <row r="183" spans="1:3">
      <c r="A183" s="56">
        <v>5.7638888888891203E-2</v>
      </c>
      <c r="B183" s="1">
        <v>9</v>
      </c>
      <c r="C183" s="1">
        <v>9</v>
      </c>
    </row>
    <row r="184" spans="1:3">
      <c r="A184" s="56">
        <v>5.83333333333357E-2</v>
      </c>
      <c r="B184" s="1">
        <v>9</v>
      </c>
      <c r="C184" s="1">
        <v>9</v>
      </c>
    </row>
    <row r="185" spans="1:3">
      <c r="A185" s="56">
        <v>5.9027777777780198E-2</v>
      </c>
      <c r="B185" s="1">
        <v>9</v>
      </c>
      <c r="C185" s="1">
        <v>9</v>
      </c>
    </row>
    <row r="186" spans="1:3">
      <c r="A186" s="56">
        <v>5.9722222222224702E-2</v>
      </c>
      <c r="B186" s="1">
        <v>9</v>
      </c>
      <c r="C186" s="1">
        <v>9</v>
      </c>
    </row>
    <row r="187" spans="1:3">
      <c r="A187" s="56">
        <v>6.04166666666692E-2</v>
      </c>
      <c r="B187" s="1">
        <v>9</v>
      </c>
      <c r="C187" s="1">
        <v>9</v>
      </c>
    </row>
    <row r="188" spans="1:3">
      <c r="A188" s="56">
        <v>6.1111111111113697E-2</v>
      </c>
      <c r="B188" s="1">
        <v>9</v>
      </c>
      <c r="C188" s="1">
        <v>9</v>
      </c>
    </row>
    <row r="189" spans="1:3">
      <c r="A189" s="56">
        <v>6.1805555555558202E-2</v>
      </c>
      <c r="B189" s="1">
        <v>9</v>
      </c>
      <c r="C189" s="1">
        <v>9</v>
      </c>
    </row>
    <row r="190" spans="1:3">
      <c r="A190" s="56">
        <v>6.2500000000002706E-2</v>
      </c>
      <c r="B190" s="1">
        <v>9</v>
      </c>
      <c r="C190" s="1">
        <v>9</v>
      </c>
    </row>
    <row r="191" spans="1:3">
      <c r="A191" s="56">
        <v>6.3194444444447204E-2</v>
      </c>
      <c r="B191" s="1">
        <v>9</v>
      </c>
      <c r="C191" s="1">
        <v>9</v>
      </c>
    </row>
    <row r="192" spans="1:3">
      <c r="A192" s="56">
        <v>6.3888888888891701E-2</v>
      </c>
      <c r="B192" s="1">
        <v>9</v>
      </c>
      <c r="C192" s="1">
        <v>9</v>
      </c>
    </row>
    <row r="193" spans="1:3">
      <c r="A193" s="56">
        <v>6.4583333333336199E-2</v>
      </c>
      <c r="B193" s="1">
        <v>9</v>
      </c>
      <c r="C193" s="1">
        <v>9</v>
      </c>
    </row>
    <row r="194" spans="1:3">
      <c r="A194" s="56">
        <v>6.5277777777780696E-2</v>
      </c>
      <c r="B194" s="1">
        <v>9</v>
      </c>
      <c r="C194" s="1">
        <v>9</v>
      </c>
    </row>
    <row r="195" spans="1:3">
      <c r="A195" s="56">
        <v>6.5972222222225194E-2</v>
      </c>
      <c r="B195" s="1">
        <v>9</v>
      </c>
      <c r="C195" s="1">
        <v>9</v>
      </c>
    </row>
    <row r="196" spans="1:3">
      <c r="A196" s="56">
        <v>6.6666666666669705E-2</v>
      </c>
      <c r="B196" s="1">
        <v>9</v>
      </c>
      <c r="C196" s="1">
        <v>9</v>
      </c>
    </row>
    <row r="197" spans="1:3">
      <c r="A197" s="56">
        <v>6.7361111111114105E-2</v>
      </c>
      <c r="B197" s="1">
        <v>9</v>
      </c>
      <c r="C197" s="1">
        <v>9</v>
      </c>
    </row>
    <row r="198" spans="1:3">
      <c r="A198" s="56">
        <v>6.8055555555558603E-2</v>
      </c>
      <c r="B198" s="1">
        <v>9</v>
      </c>
      <c r="C198" s="1">
        <v>9</v>
      </c>
    </row>
    <row r="199" spans="1:3">
      <c r="A199" s="56">
        <v>6.87500000000031E-2</v>
      </c>
      <c r="B199" s="1">
        <v>9</v>
      </c>
      <c r="C199" s="1">
        <v>9</v>
      </c>
    </row>
    <row r="200" spans="1:3">
      <c r="A200" s="56">
        <v>6.9444444444447598E-2</v>
      </c>
      <c r="B200" s="1">
        <v>9</v>
      </c>
      <c r="C200" s="1">
        <v>9</v>
      </c>
    </row>
    <row r="201" spans="1:3">
      <c r="A201" s="56">
        <v>7.0138888888892095E-2</v>
      </c>
      <c r="B201" s="1">
        <v>9</v>
      </c>
      <c r="C201" s="1">
        <v>9</v>
      </c>
    </row>
    <row r="202" spans="1:3">
      <c r="A202" s="56">
        <v>7.0833333333336607E-2</v>
      </c>
      <c r="B202" s="1">
        <v>9</v>
      </c>
      <c r="C202" s="1">
        <v>9</v>
      </c>
    </row>
    <row r="203" spans="1:3">
      <c r="A203" s="56">
        <v>7.1527777777781104E-2</v>
      </c>
      <c r="B203" s="1">
        <v>9</v>
      </c>
      <c r="C203" s="1">
        <v>9</v>
      </c>
    </row>
    <row r="204" spans="1:3">
      <c r="A204" s="56">
        <v>7.2222222222225602E-2</v>
      </c>
      <c r="B204" s="1">
        <v>9</v>
      </c>
      <c r="C204" s="1">
        <v>9</v>
      </c>
    </row>
    <row r="205" spans="1:3">
      <c r="A205" s="56">
        <v>7.2916666666670099E-2</v>
      </c>
      <c r="B205" s="1">
        <v>9</v>
      </c>
      <c r="C205" s="1">
        <v>9</v>
      </c>
    </row>
    <row r="206" spans="1:3">
      <c r="A206" s="56">
        <v>7.3611111111114597E-2</v>
      </c>
      <c r="B206" s="1">
        <v>9</v>
      </c>
      <c r="C206" s="1">
        <v>9</v>
      </c>
    </row>
    <row r="207" spans="1:3">
      <c r="A207" s="56">
        <v>7.4305555555559094E-2</v>
      </c>
      <c r="B207" s="1">
        <v>9</v>
      </c>
      <c r="C207" s="1">
        <v>9</v>
      </c>
    </row>
    <row r="208" spans="1:3">
      <c r="A208" s="56">
        <v>7.5000000000003605E-2</v>
      </c>
      <c r="B208" s="1">
        <v>9</v>
      </c>
      <c r="C208" s="1">
        <v>9</v>
      </c>
    </row>
    <row r="209" spans="1:32">
      <c r="A209" s="56">
        <v>7.5694444444448103E-2</v>
      </c>
      <c r="B209" s="1">
        <v>9</v>
      </c>
      <c r="C209" s="1">
        <v>9</v>
      </c>
    </row>
    <row r="210" spans="1:32">
      <c r="A210" s="56">
        <v>7.63888888888926E-2</v>
      </c>
      <c r="B210" s="1">
        <v>9</v>
      </c>
      <c r="C210" s="1">
        <v>9</v>
      </c>
    </row>
    <row r="211" spans="1:32">
      <c r="A211" s="56">
        <v>7.7083333333337098E-2</v>
      </c>
      <c r="B211" s="1">
        <v>9</v>
      </c>
      <c r="C211" s="1">
        <v>9</v>
      </c>
    </row>
    <row r="212" spans="1:32">
      <c r="A212" s="56">
        <v>7.7777777777781595E-2</v>
      </c>
      <c r="B212" s="1">
        <v>9</v>
      </c>
      <c r="C212" s="1">
        <v>9</v>
      </c>
    </row>
    <row r="213" spans="1:32">
      <c r="A213" s="56">
        <v>7.8472222222226107E-2</v>
      </c>
      <c r="B213" s="1">
        <v>9</v>
      </c>
      <c r="C213" s="1">
        <v>9</v>
      </c>
    </row>
    <row r="214" spans="1:32">
      <c r="A214" s="56">
        <v>7.9166666666670604E-2</v>
      </c>
      <c r="B214" s="1">
        <v>9</v>
      </c>
      <c r="C214" s="1">
        <v>9</v>
      </c>
      <c r="AC214" t="s">
        <v>562</v>
      </c>
      <c r="AD214" t="s">
        <v>563</v>
      </c>
      <c r="AE214" s="2" t="s">
        <v>564</v>
      </c>
      <c r="AF214" s="2" t="s">
        <v>528</v>
      </c>
    </row>
    <row r="215" spans="1:32">
      <c r="A215" s="56">
        <v>7.9861111111115102E-2</v>
      </c>
      <c r="B215" s="1">
        <v>9</v>
      </c>
      <c r="C215" s="1">
        <v>9</v>
      </c>
      <c r="AC215" t="s">
        <v>565</v>
      </c>
      <c r="AE215" s="2" t="s">
        <v>566</v>
      </c>
      <c r="AF215" s="2" t="s">
        <v>567</v>
      </c>
    </row>
    <row r="216" spans="1:32">
      <c r="A216" s="56">
        <v>8.0555555555559599E-2</v>
      </c>
      <c r="B216" s="1">
        <v>9</v>
      </c>
      <c r="C216" s="1">
        <v>9</v>
      </c>
      <c r="AD216" t="s">
        <v>568</v>
      </c>
      <c r="AE216" s="2" t="s">
        <v>569</v>
      </c>
      <c r="AF216" s="2" t="s">
        <v>570</v>
      </c>
    </row>
    <row r="217" spans="1:32">
      <c r="A217" s="56">
        <v>8.1250000000004097E-2</v>
      </c>
      <c r="B217" s="1">
        <v>9</v>
      </c>
      <c r="C217" s="1">
        <v>9</v>
      </c>
      <c r="AD217" t="s">
        <v>571</v>
      </c>
      <c r="AE217" s="2" t="s">
        <v>572</v>
      </c>
      <c r="AF217" s="2" t="s">
        <v>573</v>
      </c>
    </row>
    <row r="218" spans="1:32">
      <c r="A218" s="56">
        <v>8.1944444444448594E-2</v>
      </c>
      <c r="B218" s="1">
        <v>9</v>
      </c>
      <c r="C218" s="1">
        <v>9</v>
      </c>
      <c r="AD218" t="s">
        <v>574</v>
      </c>
      <c r="AE218" s="2" t="s">
        <v>575</v>
      </c>
      <c r="AF218" s="2" t="s">
        <v>576</v>
      </c>
    </row>
    <row r="219" spans="1:32">
      <c r="A219" s="56">
        <v>8.2638888888893106E-2</v>
      </c>
      <c r="B219" s="1">
        <v>9</v>
      </c>
      <c r="C219" s="1">
        <v>9</v>
      </c>
      <c r="AD219" t="s">
        <v>577</v>
      </c>
      <c r="AE219" s="2" t="s">
        <v>578</v>
      </c>
      <c r="AF219" s="2" t="s">
        <v>579</v>
      </c>
    </row>
    <row r="220" spans="1:32">
      <c r="A220" s="56">
        <v>8.3333333333337603E-2</v>
      </c>
      <c r="B220" s="1">
        <v>9</v>
      </c>
      <c r="C220" s="1">
        <v>9</v>
      </c>
      <c r="AD220" t="s">
        <v>580</v>
      </c>
      <c r="AE220" s="2" t="s">
        <v>581</v>
      </c>
      <c r="AF220" s="2" t="s">
        <v>582</v>
      </c>
    </row>
    <row r="221" spans="1:32">
      <c r="A221" s="56">
        <v>8.4027777777782101E-2</v>
      </c>
      <c r="B221" s="1">
        <v>9</v>
      </c>
      <c r="C221" s="1">
        <v>9</v>
      </c>
      <c r="AD221" t="s">
        <v>583</v>
      </c>
      <c r="AE221" s="2" t="s">
        <v>584</v>
      </c>
      <c r="AF221" s="2" t="s">
        <v>277</v>
      </c>
    </row>
    <row r="222" spans="1:32">
      <c r="A222" s="56">
        <v>8.4722222222226598E-2</v>
      </c>
      <c r="B222" s="1">
        <v>9</v>
      </c>
      <c r="C222" s="1">
        <v>9</v>
      </c>
      <c r="AD222" t="s">
        <v>207</v>
      </c>
      <c r="AE222" s="2" t="s">
        <v>208</v>
      </c>
      <c r="AF222" s="2" t="s">
        <v>209</v>
      </c>
    </row>
    <row r="223" spans="1:32">
      <c r="A223" s="56">
        <v>8.5416666666671096E-2</v>
      </c>
      <c r="B223" s="1">
        <v>9</v>
      </c>
      <c r="C223" s="1">
        <v>9</v>
      </c>
      <c r="AD223" t="s">
        <v>210</v>
      </c>
      <c r="AE223" s="2" t="s">
        <v>211</v>
      </c>
      <c r="AF223" s="2" t="s">
        <v>212</v>
      </c>
    </row>
    <row r="224" spans="1:32">
      <c r="A224" s="56">
        <v>8.6111111111115607E-2</v>
      </c>
      <c r="B224" s="1">
        <v>9</v>
      </c>
      <c r="C224" s="1">
        <v>9</v>
      </c>
      <c r="AD224" t="s">
        <v>213</v>
      </c>
      <c r="AE224" s="2" t="s">
        <v>214</v>
      </c>
      <c r="AF224" s="2" t="s">
        <v>215</v>
      </c>
    </row>
    <row r="225" spans="1:32">
      <c r="A225" s="56">
        <v>8.6805555555560104E-2</v>
      </c>
      <c r="B225" s="1">
        <v>9</v>
      </c>
      <c r="C225" s="1">
        <v>9</v>
      </c>
      <c r="AD225" t="s">
        <v>216</v>
      </c>
      <c r="AE225" s="2" t="s">
        <v>217</v>
      </c>
      <c r="AF225" s="2" t="s">
        <v>218</v>
      </c>
    </row>
    <row r="226" spans="1:32">
      <c r="A226" s="56">
        <v>8.7500000000004602E-2</v>
      </c>
      <c r="B226" s="1">
        <v>9</v>
      </c>
      <c r="C226" s="1">
        <v>9</v>
      </c>
      <c r="AD226" t="s">
        <v>219</v>
      </c>
      <c r="AE226" s="2" t="s">
        <v>220</v>
      </c>
      <c r="AF226" s="2" t="s">
        <v>221</v>
      </c>
    </row>
    <row r="227" spans="1:32">
      <c r="A227" s="56">
        <v>8.8194444444449099E-2</v>
      </c>
      <c r="B227" s="1">
        <v>9</v>
      </c>
      <c r="C227" s="1">
        <v>9</v>
      </c>
      <c r="AD227" t="s">
        <v>222</v>
      </c>
      <c r="AE227" s="2" t="s">
        <v>223</v>
      </c>
      <c r="AF227" s="2" t="s">
        <v>224</v>
      </c>
    </row>
    <row r="228" spans="1:32">
      <c r="A228" s="56">
        <v>8.8888888888893597E-2</v>
      </c>
      <c r="B228" s="1">
        <v>9</v>
      </c>
      <c r="C228" s="1">
        <v>9</v>
      </c>
      <c r="AD228" t="s">
        <v>225</v>
      </c>
      <c r="AE228" s="2" t="s">
        <v>226</v>
      </c>
      <c r="AF228" s="2" t="s">
        <v>227</v>
      </c>
    </row>
    <row r="229" spans="1:32">
      <c r="A229" s="56">
        <v>8.9583333333338094E-2</v>
      </c>
      <c r="B229" s="1">
        <v>9</v>
      </c>
      <c r="C229" s="1">
        <v>9</v>
      </c>
      <c r="AD229" t="s">
        <v>228</v>
      </c>
      <c r="AE229" s="2" t="s">
        <v>229</v>
      </c>
      <c r="AF229" s="2" t="s">
        <v>230</v>
      </c>
    </row>
    <row r="230" spans="1:32">
      <c r="A230" s="56">
        <v>9.0277777777782606E-2</v>
      </c>
      <c r="B230" s="1">
        <v>9</v>
      </c>
      <c r="C230" s="1">
        <v>9</v>
      </c>
      <c r="AD230" t="s">
        <v>231</v>
      </c>
      <c r="AE230" s="2" t="s">
        <v>232</v>
      </c>
      <c r="AF230" s="2" t="s">
        <v>668</v>
      </c>
    </row>
    <row r="231" spans="1:32">
      <c r="A231" s="56">
        <v>9.0972222222227103E-2</v>
      </c>
      <c r="B231" s="1">
        <v>9</v>
      </c>
      <c r="C231" s="1">
        <v>9</v>
      </c>
      <c r="AD231" t="s">
        <v>669</v>
      </c>
      <c r="AE231" s="2" t="s">
        <v>670</v>
      </c>
      <c r="AF231" s="2" t="s">
        <v>671</v>
      </c>
    </row>
    <row r="232" spans="1:32">
      <c r="A232" s="56">
        <v>9.1666666666671601E-2</v>
      </c>
      <c r="B232" s="1">
        <v>9</v>
      </c>
      <c r="C232" s="1">
        <v>9</v>
      </c>
      <c r="AD232" t="s">
        <v>672</v>
      </c>
      <c r="AE232" s="2" t="s">
        <v>673</v>
      </c>
      <c r="AF232" s="2" t="s">
        <v>674</v>
      </c>
    </row>
    <row r="233" spans="1:32">
      <c r="A233" s="56">
        <v>9.2361111111116098E-2</v>
      </c>
      <c r="B233" s="1">
        <v>9</v>
      </c>
      <c r="C233" s="1">
        <v>9</v>
      </c>
      <c r="AD233" t="s">
        <v>675</v>
      </c>
      <c r="AE233" s="2" t="s">
        <v>676</v>
      </c>
      <c r="AF233" s="2" t="s">
        <v>677</v>
      </c>
    </row>
    <row r="234" spans="1:32">
      <c r="A234" s="56">
        <v>9.3055555555560596E-2</v>
      </c>
      <c r="B234" s="1">
        <v>9</v>
      </c>
      <c r="C234" s="1">
        <v>9</v>
      </c>
      <c r="AD234" t="s">
        <v>678</v>
      </c>
      <c r="AE234" s="2" t="s">
        <v>679</v>
      </c>
      <c r="AF234" s="2" t="s">
        <v>680</v>
      </c>
    </row>
    <row r="235" spans="1:32">
      <c r="A235" s="56">
        <v>9.3750000000005093E-2</v>
      </c>
      <c r="B235" s="1">
        <v>9</v>
      </c>
      <c r="C235" s="1">
        <v>9</v>
      </c>
      <c r="AD235" t="s">
        <v>681</v>
      </c>
      <c r="AE235" s="2" t="s">
        <v>682</v>
      </c>
      <c r="AF235" s="2" t="s">
        <v>683</v>
      </c>
    </row>
    <row r="236" spans="1:32">
      <c r="A236" s="56">
        <v>9.4444444444449605E-2</v>
      </c>
      <c r="B236" s="1">
        <v>9</v>
      </c>
      <c r="C236" s="1">
        <v>9</v>
      </c>
      <c r="AD236" t="s">
        <v>684</v>
      </c>
      <c r="AE236" s="2" t="s">
        <v>685</v>
      </c>
      <c r="AF236" s="2" t="s">
        <v>686</v>
      </c>
    </row>
    <row r="237" spans="1:32">
      <c r="A237" s="56">
        <v>9.5138888888894005E-2</v>
      </c>
      <c r="B237" s="1">
        <v>9</v>
      </c>
      <c r="C237" s="1">
        <v>9</v>
      </c>
      <c r="AD237" t="s">
        <v>687</v>
      </c>
      <c r="AE237" s="2" t="s">
        <v>688</v>
      </c>
      <c r="AF237" s="2" t="s">
        <v>689</v>
      </c>
    </row>
    <row r="238" spans="1:32">
      <c r="A238" s="56">
        <v>9.5833333333338502E-2</v>
      </c>
      <c r="B238" s="1">
        <v>9</v>
      </c>
      <c r="C238" s="1">
        <v>9</v>
      </c>
      <c r="AD238" t="s">
        <v>690</v>
      </c>
      <c r="AE238" s="2" t="s">
        <v>691</v>
      </c>
      <c r="AF238" s="2" t="s">
        <v>692</v>
      </c>
    </row>
    <row r="239" spans="1:32">
      <c r="A239" s="56">
        <v>9.6527777777783E-2</v>
      </c>
      <c r="B239" s="1">
        <v>9</v>
      </c>
      <c r="C239" s="1">
        <v>9</v>
      </c>
      <c r="AD239" t="s">
        <v>693</v>
      </c>
      <c r="AE239" s="2" t="s">
        <v>694</v>
      </c>
      <c r="AF239" s="2" t="s">
        <v>695</v>
      </c>
    </row>
    <row r="240" spans="1:32">
      <c r="A240" s="56">
        <v>9.7222222222227497E-2</v>
      </c>
      <c r="B240" s="1">
        <v>9</v>
      </c>
      <c r="C240" s="1">
        <v>9</v>
      </c>
      <c r="AD240" t="s">
        <v>696</v>
      </c>
      <c r="AE240" s="2" t="s">
        <v>697</v>
      </c>
      <c r="AF240" s="2" t="s">
        <v>698</v>
      </c>
    </row>
    <row r="241" spans="1:32">
      <c r="A241" s="56">
        <v>9.7916666666671995E-2</v>
      </c>
      <c r="B241" s="1">
        <v>9</v>
      </c>
      <c r="C241" s="1">
        <v>9</v>
      </c>
      <c r="AD241" t="s">
        <v>699</v>
      </c>
      <c r="AE241" s="2" t="s">
        <v>700</v>
      </c>
      <c r="AF241" s="2" t="s">
        <v>701</v>
      </c>
    </row>
    <row r="242" spans="1:32">
      <c r="A242" s="56">
        <v>9.8611111111116506E-2</v>
      </c>
      <c r="B242" s="1">
        <v>9</v>
      </c>
      <c r="C242" s="1">
        <v>9</v>
      </c>
      <c r="Y242" s="15"/>
      <c r="Z242" s="15"/>
      <c r="AA242" s="15"/>
      <c r="AB242" s="15"/>
      <c r="AC242" s="15"/>
      <c r="AD242" t="s">
        <v>253</v>
      </c>
      <c r="AE242" s="2" t="s">
        <v>254</v>
      </c>
      <c r="AF242" s="2" t="s">
        <v>255</v>
      </c>
    </row>
    <row r="243" spans="1:32">
      <c r="A243" s="56">
        <v>9.9305555555561004E-2</v>
      </c>
      <c r="B243" s="1">
        <v>9</v>
      </c>
      <c r="C243" s="1">
        <v>9</v>
      </c>
      <c r="AD243" t="s">
        <v>312</v>
      </c>
      <c r="AE243" s="2" t="s">
        <v>313</v>
      </c>
      <c r="AF243" s="2" t="s">
        <v>314</v>
      </c>
    </row>
    <row r="244" spans="1:32">
      <c r="A244" s="56">
        <v>0.100000000000006</v>
      </c>
      <c r="B244" s="1">
        <v>9</v>
      </c>
      <c r="C244" s="1">
        <v>9</v>
      </c>
      <c r="AD244" t="s">
        <v>423</v>
      </c>
      <c r="AE244" s="2" t="s">
        <v>424</v>
      </c>
      <c r="AF244" s="2" t="s">
        <v>425</v>
      </c>
    </row>
    <row r="245" spans="1:32">
      <c r="A245" s="56">
        <v>0.10069444444445</v>
      </c>
      <c r="B245" s="1">
        <v>9</v>
      </c>
      <c r="C245" s="1">
        <v>9</v>
      </c>
      <c r="AD245" t="s">
        <v>426</v>
      </c>
      <c r="AE245" s="2" t="s">
        <v>427</v>
      </c>
      <c r="AF245" s="2" t="s">
        <v>428</v>
      </c>
    </row>
    <row r="246" spans="1:32">
      <c r="A246" s="56">
        <v>0.101388888888894</v>
      </c>
      <c r="B246" s="1">
        <v>9</v>
      </c>
      <c r="C246" s="1">
        <v>9</v>
      </c>
      <c r="AD246" t="s">
        <v>429</v>
      </c>
      <c r="AE246" s="2" t="s">
        <v>430</v>
      </c>
      <c r="AF246" s="2" t="s">
        <v>431</v>
      </c>
    </row>
    <row r="247" spans="1:32">
      <c r="A247" s="56">
        <v>0.10208333333333899</v>
      </c>
      <c r="B247" s="1">
        <v>9</v>
      </c>
      <c r="C247" s="1">
        <v>9</v>
      </c>
      <c r="AD247" t="s">
        <v>432</v>
      </c>
      <c r="AE247" s="2" t="s">
        <v>433</v>
      </c>
      <c r="AF247" s="2" t="s">
        <v>434</v>
      </c>
    </row>
    <row r="248" spans="1:32">
      <c r="A248" s="56">
        <v>0.10277777777778301</v>
      </c>
      <c r="B248" s="1">
        <v>9</v>
      </c>
      <c r="C248" s="1">
        <v>9</v>
      </c>
      <c r="AD248" t="s">
        <v>435</v>
      </c>
      <c r="AE248" s="2" t="s">
        <v>436</v>
      </c>
      <c r="AF248" s="2" t="s">
        <v>437</v>
      </c>
    </row>
    <row r="249" spans="1:32">
      <c r="A249" s="56">
        <v>0.103472222222228</v>
      </c>
      <c r="B249" s="1">
        <v>9</v>
      </c>
      <c r="C249" s="1">
        <v>9</v>
      </c>
      <c r="AD249" t="s">
        <v>438</v>
      </c>
      <c r="AE249" s="2" t="s">
        <v>439</v>
      </c>
      <c r="AF249" s="2" t="s">
        <v>440</v>
      </c>
    </row>
    <row r="250" spans="1:32">
      <c r="A250" s="56">
        <v>0.104166666666672</v>
      </c>
      <c r="B250" s="1">
        <v>9</v>
      </c>
      <c r="C250" s="1">
        <v>9</v>
      </c>
      <c r="AD250" t="s">
        <v>55</v>
      </c>
      <c r="AE250" s="2" t="s">
        <v>56</v>
      </c>
      <c r="AF250" s="2" t="s">
        <v>57</v>
      </c>
    </row>
    <row r="251" spans="1:32">
      <c r="A251" s="56">
        <v>0.104861111111117</v>
      </c>
      <c r="B251" s="1">
        <v>9</v>
      </c>
      <c r="C251" s="1">
        <v>9</v>
      </c>
      <c r="AD251" t="s">
        <v>58</v>
      </c>
      <c r="AE251" s="2" t="s">
        <v>59</v>
      </c>
      <c r="AF251" s="2" t="s">
        <v>60</v>
      </c>
    </row>
    <row r="252" spans="1:32">
      <c r="A252" s="56">
        <v>0.105555555555561</v>
      </c>
      <c r="B252" s="1">
        <v>9</v>
      </c>
      <c r="C252" s="1">
        <v>9</v>
      </c>
      <c r="AD252" t="s">
        <v>61</v>
      </c>
      <c r="AE252" s="2" t="s">
        <v>62</v>
      </c>
      <c r="AF252" s="2" t="s">
        <v>63</v>
      </c>
    </row>
    <row r="253" spans="1:32">
      <c r="A253" s="56">
        <v>0.10625000000000601</v>
      </c>
      <c r="B253" s="1">
        <v>9</v>
      </c>
      <c r="C253" s="1">
        <v>9</v>
      </c>
      <c r="AD253" t="s">
        <v>64</v>
      </c>
      <c r="AE253" s="2" t="s">
        <v>65</v>
      </c>
      <c r="AF253" s="2" t="s">
        <v>66</v>
      </c>
    </row>
    <row r="254" spans="1:32">
      <c r="A254" s="56">
        <v>0.106944444444451</v>
      </c>
      <c r="B254" s="1">
        <v>9</v>
      </c>
      <c r="C254" s="1">
        <v>9</v>
      </c>
      <c r="AD254" t="s">
        <v>67</v>
      </c>
      <c r="AE254" s="2" t="s">
        <v>68</v>
      </c>
      <c r="AF254" s="2" t="s">
        <v>69</v>
      </c>
    </row>
    <row r="255" spans="1:32">
      <c r="A255" s="56">
        <v>0.107638888888895</v>
      </c>
      <c r="B255" s="1">
        <v>9</v>
      </c>
      <c r="C255" s="1">
        <v>9</v>
      </c>
      <c r="AD255" t="s">
        <v>70</v>
      </c>
      <c r="AE255" s="2" t="s">
        <v>71</v>
      </c>
      <c r="AF255" s="2" t="s">
        <v>72</v>
      </c>
    </row>
    <row r="256" spans="1:32">
      <c r="A256" s="56">
        <v>0.108333333333339</v>
      </c>
      <c r="B256" s="1">
        <v>9</v>
      </c>
      <c r="C256" s="1">
        <v>9</v>
      </c>
      <c r="AD256" t="s">
        <v>73</v>
      </c>
      <c r="AE256" s="2" t="s">
        <v>74</v>
      </c>
      <c r="AF256" s="2" t="s">
        <v>75</v>
      </c>
    </row>
    <row r="257" spans="1:32">
      <c r="A257" s="56">
        <v>0.109027777777784</v>
      </c>
      <c r="B257" s="1">
        <v>9</v>
      </c>
      <c r="C257" s="1">
        <v>9</v>
      </c>
      <c r="AD257" t="s">
        <v>76</v>
      </c>
      <c r="AE257" s="2" t="s">
        <v>77</v>
      </c>
      <c r="AF257" s="2" t="s">
        <v>78</v>
      </c>
    </row>
    <row r="258" spans="1:32">
      <c r="A258" s="56">
        <v>0.10972222222222799</v>
      </c>
      <c r="B258" s="1">
        <v>9</v>
      </c>
      <c r="C258" s="1">
        <v>9</v>
      </c>
      <c r="AD258" t="s">
        <v>79</v>
      </c>
      <c r="AE258" s="2" t="s">
        <v>80</v>
      </c>
      <c r="AF258" s="2" t="s">
        <v>81</v>
      </c>
    </row>
    <row r="259" spans="1:32">
      <c r="A259" s="56">
        <v>0.11041666666667301</v>
      </c>
      <c r="B259" s="1">
        <v>9</v>
      </c>
      <c r="C259" s="1">
        <v>9</v>
      </c>
      <c r="AD259" t="s">
        <v>82</v>
      </c>
      <c r="AE259" s="2" t="s">
        <v>83</v>
      </c>
      <c r="AF259" s="2" t="s">
        <v>84</v>
      </c>
    </row>
    <row r="260" spans="1:32">
      <c r="A260" s="56">
        <v>0.111111111111118</v>
      </c>
      <c r="B260" s="1">
        <v>9</v>
      </c>
      <c r="C260" s="1">
        <v>9</v>
      </c>
      <c r="AD260" t="s">
        <v>85</v>
      </c>
      <c r="AE260" s="2" t="s">
        <v>86</v>
      </c>
      <c r="AF260" s="2" t="s">
        <v>87</v>
      </c>
    </row>
    <row r="261" spans="1:32">
      <c r="A261" s="56">
        <v>0.111805555555562</v>
      </c>
      <c r="B261" s="1">
        <v>9</v>
      </c>
      <c r="C261" s="1">
        <v>9</v>
      </c>
      <c r="AD261" t="s">
        <v>88</v>
      </c>
      <c r="AE261" s="2" t="s">
        <v>89</v>
      </c>
      <c r="AF261" s="2" t="s">
        <v>90</v>
      </c>
    </row>
    <row r="262" spans="1:32">
      <c r="A262" s="56">
        <v>0.112500000000006</v>
      </c>
      <c r="B262" s="1">
        <v>9</v>
      </c>
      <c r="C262" s="1">
        <v>9</v>
      </c>
      <c r="AD262" t="s">
        <v>91</v>
      </c>
      <c r="AE262" s="2" t="s">
        <v>92</v>
      </c>
      <c r="AF262" s="2" t="s">
        <v>93</v>
      </c>
    </row>
    <row r="263" spans="1:32">
      <c r="A263" s="56">
        <v>0.113194444444451</v>
      </c>
      <c r="B263" s="1">
        <v>9</v>
      </c>
      <c r="C263" s="1">
        <v>9</v>
      </c>
      <c r="AD263" t="s">
        <v>624</v>
      </c>
      <c r="AE263" s="2" t="s">
        <v>625</v>
      </c>
      <c r="AF263" s="2" t="s">
        <v>626</v>
      </c>
    </row>
    <row r="264" spans="1:32">
      <c r="A264" s="56">
        <v>0.11388888888889501</v>
      </c>
      <c r="B264" s="1">
        <v>9</v>
      </c>
      <c r="C264" s="1">
        <v>9</v>
      </c>
      <c r="AD264" t="s">
        <v>627</v>
      </c>
      <c r="AE264" s="2" t="s">
        <v>628</v>
      </c>
      <c r="AF264" s="2" t="s">
        <v>629</v>
      </c>
    </row>
    <row r="265" spans="1:32">
      <c r="A265" s="56">
        <v>0.11458333333334</v>
      </c>
      <c r="B265" s="1">
        <v>9</v>
      </c>
      <c r="C265" s="1">
        <v>9</v>
      </c>
      <c r="AD265" t="s">
        <v>630</v>
      </c>
      <c r="AE265" s="2" t="s">
        <v>631</v>
      </c>
      <c r="AF265" s="2" t="s">
        <v>632</v>
      </c>
    </row>
    <row r="266" spans="1:32">
      <c r="A266" s="56">
        <v>0.115277777777785</v>
      </c>
      <c r="B266" s="1">
        <v>9</v>
      </c>
      <c r="C266" s="1">
        <v>9</v>
      </c>
      <c r="AD266" t="s">
        <v>633</v>
      </c>
      <c r="AE266" s="2" t="s">
        <v>634</v>
      </c>
      <c r="AF266" s="2" t="s">
        <v>635</v>
      </c>
    </row>
    <row r="267" spans="1:32">
      <c r="A267" s="56">
        <v>0.115972222222229</v>
      </c>
      <c r="B267" s="1">
        <v>9</v>
      </c>
      <c r="C267" s="1">
        <v>9</v>
      </c>
      <c r="AD267" t="s">
        <v>636</v>
      </c>
      <c r="AE267" s="2" t="s">
        <v>637</v>
      </c>
      <c r="AF267" s="2" t="s">
        <v>638</v>
      </c>
    </row>
    <row r="268" spans="1:32">
      <c r="A268" s="56">
        <v>0.116666666666673</v>
      </c>
      <c r="B268" s="1">
        <v>9</v>
      </c>
      <c r="C268" s="1">
        <v>9</v>
      </c>
      <c r="AD268" t="s">
        <v>639</v>
      </c>
      <c r="AE268" s="2" t="s">
        <v>640</v>
      </c>
      <c r="AF268" s="2" t="s">
        <v>641</v>
      </c>
    </row>
    <row r="269" spans="1:32">
      <c r="A269" s="56">
        <v>0.11736111111111799</v>
      </c>
      <c r="B269" s="1">
        <v>9</v>
      </c>
      <c r="C269" s="1">
        <v>9</v>
      </c>
      <c r="AD269" t="s">
        <v>642</v>
      </c>
      <c r="AE269" s="2" t="s">
        <v>643</v>
      </c>
      <c r="AF269" s="2" t="s">
        <v>644</v>
      </c>
    </row>
    <row r="270" spans="1:32">
      <c r="A270" s="56">
        <v>0.11805555555556201</v>
      </c>
      <c r="B270" s="1">
        <v>9</v>
      </c>
      <c r="C270" s="1">
        <v>9</v>
      </c>
      <c r="AD270" t="s">
        <v>645</v>
      </c>
      <c r="AE270" s="2" t="s">
        <v>646</v>
      </c>
      <c r="AF270" s="2" t="s">
        <v>804</v>
      </c>
    </row>
    <row r="271" spans="1:32">
      <c r="A271" s="56">
        <v>0.118750000000007</v>
      </c>
      <c r="B271" s="1">
        <v>9</v>
      </c>
      <c r="C271" s="1">
        <v>9</v>
      </c>
      <c r="AD271" t="s">
        <v>805</v>
      </c>
      <c r="AE271" s="2" t="s">
        <v>806</v>
      </c>
      <c r="AF271" s="2" t="s">
        <v>807</v>
      </c>
    </row>
    <row r="272" spans="1:32">
      <c r="A272" s="56">
        <v>0.119444444444452</v>
      </c>
      <c r="B272" s="1">
        <v>9</v>
      </c>
      <c r="C272" s="1">
        <v>9</v>
      </c>
      <c r="AD272" t="s">
        <v>808</v>
      </c>
      <c r="AE272" s="2" t="s">
        <v>809</v>
      </c>
      <c r="AF272" s="2" t="s">
        <v>810</v>
      </c>
    </row>
    <row r="273" spans="1:32">
      <c r="A273" s="56">
        <v>0.120138888888896</v>
      </c>
      <c r="B273" s="1">
        <v>9</v>
      </c>
      <c r="C273" s="1">
        <v>9</v>
      </c>
      <c r="AD273" t="s">
        <v>751</v>
      </c>
      <c r="AE273" s="2" t="s">
        <v>752</v>
      </c>
      <c r="AF273" s="2" t="s">
        <v>753</v>
      </c>
    </row>
    <row r="274" spans="1:32">
      <c r="A274" s="56">
        <v>0.12083333333334</v>
      </c>
      <c r="B274" s="1">
        <v>9</v>
      </c>
      <c r="C274" s="1">
        <v>9</v>
      </c>
      <c r="AD274" t="s">
        <v>754</v>
      </c>
      <c r="AE274" s="2" t="s">
        <v>755</v>
      </c>
      <c r="AF274" s="2" t="s">
        <v>756</v>
      </c>
    </row>
    <row r="275" spans="1:32">
      <c r="A275" s="56">
        <v>0.12152777777778501</v>
      </c>
      <c r="B275" s="1">
        <v>9</v>
      </c>
      <c r="C275" s="1">
        <v>9</v>
      </c>
      <c r="AD275" t="s">
        <v>757</v>
      </c>
      <c r="AE275" s="2" t="s">
        <v>758</v>
      </c>
      <c r="AF275" s="2" t="s">
        <v>759</v>
      </c>
    </row>
    <row r="276" spans="1:32">
      <c r="A276" s="56">
        <v>0.12222222222223</v>
      </c>
      <c r="B276" s="1">
        <v>9</v>
      </c>
      <c r="C276" s="1">
        <v>9</v>
      </c>
      <c r="AD276" t="s">
        <v>94</v>
      </c>
      <c r="AE276" s="2" t="s">
        <v>95</v>
      </c>
      <c r="AF276" s="2" t="s">
        <v>96</v>
      </c>
    </row>
    <row r="277" spans="1:32">
      <c r="A277" s="56">
        <v>0.122916666666674</v>
      </c>
      <c r="B277" s="1">
        <v>9</v>
      </c>
      <c r="C277" s="1">
        <v>9</v>
      </c>
      <c r="AD277" t="s">
        <v>97</v>
      </c>
      <c r="AE277" s="2" t="s">
        <v>98</v>
      </c>
      <c r="AF277" s="2" t="s">
        <v>99</v>
      </c>
    </row>
    <row r="278" spans="1:32">
      <c r="A278" s="56">
        <v>0.123611111111118</v>
      </c>
      <c r="B278" s="1">
        <v>9</v>
      </c>
      <c r="C278" s="1">
        <v>9</v>
      </c>
      <c r="AD278" t="s">
        <v>100</v>
      </c>
      <c r="AE278" s="2" t="s">
        <v>101</v>
      </c>
      <c r="AF278" s="2" t="s">
        <v>102</v>
      </c>
    </row>
    <row r="279" spans="1:32">
      <c r="A279" s="56">
        <v>0.124305555555563</v>
      </c>
      <c r="B279" s="1">
        <v>9</v>
      </c>
      <c r="C279" s="1">
        <v>9</v>
      </c>
      <c r="AD279" t="s">
        <v>103</v>
      </c>
      <c r="AE279" s="2" t="s">
        <v>104</v>
      </c>
      <c r="AF279" s="2" t="s">
        <v>105</v>
      </c>
    </row>
    <row r="280" spans="1:32">
      <c r="A280" s="56">
        <v>0.12500000000000699</v>
      </c>
      <c r="B280" s="1">
        <v>9</v>
      </c>
      <c r="C280" s="1">
        <v>9</v>
      </c>
      <c r="AD280" t="s">
        <v>106</v>
      </c>
      <c r="AE280" s="2" t="s">
        <v>107</v>
      </c>
      <c r="AF280" s="2" t="s">
        <v>108</v>
      </c>
    </row>
    <row r="281" spans="1:32">
      <c r="A281" s="56">
        <v>0.12569444444445199</v>
      </c>
      <c r="B281" s="1">
        <v>9</v>
      </c>
      <c r="C281" s="1">
        <v>9</v>
      </c>
      <c r="AD281" t="s">
        <v>109</v>
      </c>
      <c r="AE281" s="2" t="s">
        <v>110</v>
      </c>
      <c r="AF281" s="2" t="s">
        <v>111</v>
      </c>
    </row>
    <row r="282" spans="1:32">
      <c r="A282" s="56">
        <v>0.12638888888889599</v>
      </c>
      <c r="B282" s="1">
        <v>9</v>
      </c>
      <c r="C282" s="1">
        <v>9</v>
      </c>
      <c r="AD282" t="s">
        <v>112</v>
      </c>
      <c r="AE282" s="2" t="s">
        <v>113</v>
      </c>
      <c r="AF282" s="2" t="s">
        <v>114</v>
      </c>
    </row>
    <row r="283" spans="1:32">
      <c r="A283" s="56">
        <v>0.12708333333334099</v>
      </c>
      <c r="B283" s="1">
        <v>9</v>
      </c>
      <c r="C283" s="1">
        <v>9</v>
      </c>
      <c r="AD283" t="s">
        <v>115</v>
      </c>
      <c r="AE283" s="2" t="s">
        <v>116</v>
      </c>
      <c r="AF283" s="2" t="s">
        <v>117</v>
      </c>
    </row>
    <row r="284" spans="1:32">
      <c r="A284" s="56">
        <v>0.12777777777778501</v>
      </c>
      <c r="B284" s="1">
        <v>9</v>
      </c>
      <c r="C284" s="1">
        <v>9</v>
      </c>
      <c r="AD284" t="s">
        <v>118</v>
      </c>
      <c r="AE284" s="2" t="s">
        <v>119</v>
      </c>
      <c r="AF284" s="2" t="s">
        <v>120</v>
      </c>
    </row>
    <row r="285" spans="1:32">
      <c r="A285" s="56">
        <v>0.12847222222223001</v>
      </c>
      <c r="B285" s="1">
        <v>9</v>
      </c>
      <c r="C285" s="1">
        <v>9</v>
      </c>
      <c r="AD285" t="s">
        <v>121</v>
      </c>
      <c r="AE285" s="2" t="s">
        <v>122</v>
      </c>
      <c r="AF285" s="2" t="s">
        <v>123</v>
      </c>
    </row>
    <row r="286" spans="1:32">
      <c r="A286" s="56">
        <v>0.12916666666667401</v>
      </c>
      <c r="B286" s="1">
        <v>9</v>
      </c>
      <c r="C286" s="1">
        <v>9</v>
      </c>
      <c r="AD286" t="s">
        <v>124</v>
      </c>
      <c r="AE286" s="2" t="s">
        <v>125</v>
      </c>
      <c r="AF286" s="2" t="s">
        <v>126</v>
      </c>
    </row>
    <row r="287" spans="1:32">
      <c r="A287" s="56">
        <v>0.129861111111119</v>
      </c>
      <c r="B287" s="1">
        <v>9</v>
      </c>
      <c r="C287" s="1">
        <v>9</v>
      </c>
      <c r="AD287" t="s">
        <v>825</v>
      </c>
      <c r="AE287" s="2" t="s">
        <v>826</v>
      </c>
      <c r="AF287" s="2" t="s">
        <v>827</v>
      </c>
    </row>
    <row r="288" spans="1:32">
      <c r="A288" s="56">
        <v>0.130555555555563</v>
      </c>
      <c r="B288" s="1">
        <v>9</v>
      </c>
      <c r="C288" s="1">
        <v>9</v>
      </c>
      <c r="AD288" t="s">
        <v>828</v>
      </c>
      <c r="AE288" s="2" t="s">
        <v>829</v>
      </c>
      <c r="AF288" s="2" t="s">
        <v>830</v>
      </c>
    </row>
    <row r="289" spans="1:32">
      <c r="A289" s="56">
        <v>0.131250000000008</v>
      </c>
      <c r="B289" s="1">
        <v>9</v>
      </c>
      <c r="C289" s="1">
        <v>9</v>
      </c>
      <c r="AD289" t="s">
        <v>831</v>
      </c>
      <c r="AE289" s="2" t="s">
        <v>832</v>
      </c>
      <c r="AF289" s="2" t="s">
        <v>833</v>
      </c>
    </row>
    <row r="290" spans="1:32">
      <c r="A290" s="56">
        <v>0.131944444444452</v>
      </c>
      <c r="B290" s="1">
        <v>9</v>
      </c>
      <c r="C290" s="1">
        <v>9</v>
      </c>
      <c r="AD290" t="s">
        <v>834</v>
      </c>
      <c r="AE290" s="2" t="s">
        <v>835</v>
      </c>
      <c r="AF290" s="2" t="s">
        <v>836</v>
      </c>
    </row>
    <row r="291" spans="1:32">
      <c r="A291" s="56">
        <v>0.13263888888889699</v>
      </c>
      <c r="B291" s="1">
        <v>9</v>
      </c>
      <c r="C291" s="1">
        <v>9</v>
      </c>
      <c r="AD291" t="s">
        <v>837</v>
      </c>
      <c r="AE291" s="2" t="s">
        <v>838</v>
      </c>
      <c r="AF291" s="2" t="s">
        <v>839</v>
      </c>
    </row>
    <row r="292" spans="1:32">
      <c r="A292" s="56">
        <v>0.13333333333334099</v>
      </c>
      <c r="B292" s="1">
        <v>9</v>
      </c>
      <c r="C292" s="1">
        <v>9</v>
      </c>
      <c r="AD292" t="s">
        <v>840</v>
      </c>
      <c r="AE292" s="2" t="s">
        <v>841</v>
      </c>
      <c r="AF292" s="2" t="s">
        <v>842</v>
      </c>
    </row>
    <row r="293" spans="1:32">
      <c r="A293" s="56">
        <v>0.13402777777778599</v>
      </c>
      <c r="B293" s="1">
        <v>9</v>
      </c>
      <c r="C293" s="1">
        <v>9</v>
      </c>
      <c r="AD293" t="s">
        <v>843</v>
      </c>
      <c r="AE293" s="2" t="s">
        <v>844</v>
      </c>
      <c r="AF293" s="2" t="s">
        <v>845</v>
      </c>
    </row>
    <row r="294" spans="1:32">
      <c r="A294" s="56">
        <v>0.13472222222222999</v>
      </c>
      <c r="B294" s="1">
        <v>9</v>
      </c>
      <c r="C294" s="1">
        <v>9</v>
      </c>
      <c r="AD294" t="s">
        <v>846</v>
      </c>
      <c r="AE294" s="2" t="s">
        <v>847</v>
      </c>
      <c r="AF294" s="2" t="s">
        <v>848</v>
      </c>
    </row>
    <row r="295" spans="1:32">
      <c r="A295" s="56">
        <v>0.13541666666667501</v>
      </c>
      <c r="B295" s="1">
        <v>9</v>
      </c>
      <c r="C295" s="1">
        <v>9</v>
      </c>
      <c r="AD295" t="s">
        <v>849</v>
      </c>
      <c r="AE295" s="2" t="s">
        <v>850</v>
      </c>
      <c r="AF295" s="2" t="s">
        <v>498</v>
      </c>
    </row>
    <row r="296" spans="1:32">
      <c r="A296" s="56">
        <v>0.13611111111111901</v>
      </c>
      <c r="B296" s="1">
        <v>9</v>
      </c>
      <c r="C296" s="1">
        <v>9</v>
      </c>
    </row>
    <row r="297" spans="1:32">
      <c r="A297" s="56">
        <v>0.13680555555556401</v>
      </c>
      <c r="B297" s="1">
        <v>9</v>
      </c>
      <c r="C297" s="1">
        <v>9</v>
      </c>
    </row>
    <row r="298" spans="1:32">
      <c r="A298" s="56">
        <v>0.137500000000008</v>
      </c>
      <c r="B298" s="1">
        <v>9</v>
      </c>
      <c r="C298" s="1">
        <v>9</v>
      </c>
    </row>
    <row r="299" spans="1:32">
      <c r="A299" s="56">
        <v>0.138194444444453</v>
      </c>
      <c r="B299" s="1">
        <v>9</v>
      </c>
      <c r="C299" s="1">
        <v>9</v>
      </c>
    </row>
    <row r="300" spans="1:32">
      <c r="A300" s="56">
        <v>0.138888888888897</v>
      </c>
      <c r="B300" s="1">
        <v>9</v>
      </c>
      <c r="C300" s="1">
        <v>9</v>
      </c>
    </row>
    <row r="301" spans="1:32">
      <c r="A301" s="56">
        <v>0.139583333333342</v>
      </c>
      <c r="B301" s="1">
        <v>9</v>
      </c>
      <c r="C301" s="1">
        <v>9</v>
      </c>
    </row>
    <row r="302" spans="1:32">
      <c r="A302" s="56">
        <v>0.14027777777778599</v>
      </c>
      <c r="B302" s="1">
        <v>9</v>
      </c>
      <c r="C302" s="1">
        <v>9</v>
      </c>
    </row>
    <row r="303" spans="1:32">
      <c r="A303" s="56">
        <v>0.14097222222223099</v>
      </c>
      <c r="B303" s="1">
        <v>9</v>
      </c>
      <c r="C303" s="1">
        <v>9</v>
      </c>
    </row>
    <row r="304" spans="1:32">
      <c r="A304" s="56">
        <v>0.14166666666667499</v>
      </c>
      <c r="B304" s="1">
        <v>9</v>
      </c>
      <c r="C304" s="1">
        <v>9</v>
      </c>
    </row>
    <row r="305" spans="1:3">
      <c r="A305" s="56">
        <v>0.14236111111111999</v>
      </c>
      <c r="B305" s="1">
        <v>9</v>
      </c>
      <c r="C305" s="1">
        <v>9</v>
      </c>
    </row>
    <row r="306" spans="1:3">
      <c r="A306" s="56">
        <v>0.14305555555556401</v>
      </c>
      <c r="B306" s="1">
        <v>9</v>
      </c>
      <c r="C306" s="1">
        <v>9</v>
      </c>
    </row>
    <row r="307" spans="1:3">
      <c r="A307" s="56">
        <v>0.14375000000000901</v>
      </c>
      <c r="B307" s="1">
        <v>9</v>
      </c>
      <c r="C307" s="1">
        <v>9</v>
      </c>
    </row>
    <row r="308" spans="1:3">
      <c r="A308" s="56">
        <v>0.14444444444445301</v>
      </c>
      <c r="B308" s="1">
        <v>9</v>
      </c>
      <c r="C308" s="1">
        <v>9</v>
      </c>
    </row>
    <row r="309" spans="1:3">
      <c r="A309" s="56">
        <v>0.145138888888898</v>
      </c>
      <c r="B309" s="1">
        <v>9</v>
      </c>
      <c r="C309" s="1">
        <v>9</v>
      </c>
    </row>
    <row r="310" spans="1:3">
      <c r="A310" s="56">
        <v>0.145833333333342</v>
      </c>
      <c r="B310" s="1">
        <v>9</v>
      </c>
      <c r="C310" s="1">
        <v>9</v>
      </c>
    </row>
    <row r="311" spans="1:3">
      <c r="A311" s="56">
        <v>0.146527777777787</v>
      </c>
      <c r="B311" s="1">
        <v>9</v>
      </c>
      <c r="C311" s="1">
        <v>9</v>
      </c>
    </row>
    <row r="312" spans="1:3">
      <c r="A312" s="56">
        <v>0.147222222222231</v>
      </c>
      <c r="B312" s="1">
        <v>9</v>
      </c>
      <c r="C312" s="1">
        <v>9</v>
      </c>
    </row>
    <row r="313" spans="1:3">
      <c r="A313" s="56">
        <v>0.14791666666667599</v>
      </c>
      <c r="B313" s="1">
        <v>9</v>
      </c>
      <c r="C313" s="1">
        <v>9</v>
      </c>
    </row>
    <row r="314" spans="1:3">
      <c r="A314" s="56">
        <v>0.14861111111111999</v>
      </c>
      <c r="B314" s="1">
        <v>9</v>
      </c>
      <c r="C314" s="1">
        <v>9</v>
      </c>
    </row>
    <row r="315" spans="1:3">
      <c r="A315" s="56">
        <v>0.14930555555556499</v>
      </c>
      <c r="B315" s="1">
        <v>9</v>
      </c>
      <c r="C315" s="1">
        <v>9</v>
      </c>
    </row>
    <row r="316" spans="1:3">
      <c r="A316" s="56">
        <v>0.15000000000000899</v>
      </c>
      <c r="B316" s="1">
        <v>9</v>
      </c>
      <c r="C316" s="1">
        <v>9</v>
      </c>
    </row>
    <row r="317" spans="1:3">
      <c r="A317" s="56">
        <v>0.15069444444445401</v>
      </c>
      <c r="B317" s="1">
        <v>9</v>
      </c>
      <c r="C317" s="1">
        <v>9</v>
      </c>
    </row>
    <row r="318" spans="1:3">
      <c r="A318" s="56">
        <v>0.15138888888889801</v>
      </c>
      <c r="B318" s="1">
        <v>9</v>
      </c>
      <c r="C318" s="1">
        <v>9</v>
      </c>
    </row>
    <row r="319" spans="1:3">
      <c r="A319" s="56">
        <v>0.15208333333334301</v>
      </c>
      <c r="B319" s="1">
        <v>9</v>
      </c>
      <c r="C319" s="1">
        <v>9</v>
      </c>
    </row>
    <row r="320" spans="1:3">
      <c r="A320" s="56">
        <v>0.152777777777787</v>
      </c>
      <c r="B320" s="1">
        <v>9</v>
      </c>
      <c r="C320" s="1">
        <v>9</v>
      </c>
    </row>
    <row r="321" spans="1:3">
      <c r="A321" s="56">
        <v>0.153472222222232</v>
      </c>
      <c r="B321" s="1">
        <v>9</v>
      </c>
      <c r="C321" s="1">
        <v>9</v>
      </c>
    </row>
    <row r="322" spans="1:3">
      <c r="A322" s="56">
        <v>0.154166666666676</v>
      </c>
      <c r="B322" s="1">
        <v>9</v>
      </c>
      <c r="C322" s="1">
        <v>9</v>
      </c>
    </row>
    <row r="323" spans="1:3">
      <c r="A323" s="56">
        <v>0.154861111111121</v>
      </c>
      <c r="B323" s="1">
        <v>9</v>
      </c>
      <c r="C323" s="1">
        <v>9</v>
      </c>
    </row>
    <row r="324" spans="1:3">
      <c r="A324" s="56">
        <v>0.15555555555556499</v>
      </c>
      <c r="B324" s="1">
        <v>9</v>
      </c>
      <c r="C324" s="1">
        <v>9</v>
      </c>
    </row>
    <row r="325" spans="1:3">
      <c r="A325" s="56">
        <v>0.15625000000000999</v>
      </c>
      <c r="B325" s="1">
        <v>9</v>
      </c>
      <c r="C325" s="1">
        <v>9</v>
      </c>
    </row>
    <row r="326" spans="1:3">
      <c r="A326" s="56">
        <v>0.15694444444445399</v>
      </c>
      <c r="B326" s="1">
        <v>9</v>
      </c>
      <c r="C326" s="1">
        <v>9</v>
      </c>
    </row>
    <row r="327" spans="1:3">
      <c r="A327" s="56">
        <v>0.15763888888889899</v>
      </c>
      <c r="B327" s="1">
        <v>9</v>
      </c>
      <c r="C327" s="1">
        <v>9</v>
      </c>
    </row>
    <row r="328" spans="1:3">
      <c r="A328" s="56">
        <v>0.15833333333334301</v>
      </c>
      <c r="B328" s="1">
        <v>9</v>
      </c>
      <c r="C328" s="1">
        <v>9</v>
      </c>
    </row>
    <row r="329" spans="1:3">
      <c r="A329" s="56">
        <v>0.15902777777778801</v>
      </c>
      <c r="B329" s="1">
        <v>9</v>
      </c>
      <c r="C329" s="1">
        <v>9</v>
      </c>
    </row>
    <row r="330" spans="1:3">
      <c r="A330" s="56">
        <v>0.15972222222223201</v>
      </c>
      <c r="B330" s="1">
        <v>9</v>
      </c>
      <c r="C330" s="1">
        <v>9</v>
      </c>
    </row>
    <row r="331" spans="1:3">
      <c r="A331" s="56">
        <v>0.16041666666667501</v>
      </c>
      <c r="B331" s="1">
        <v>9</v>
      </c>
      <c r="C331" s="1">
        <v>9</v>
      </c>
    </row>
    <row r="332" spans="1:3">
      <c r="A332" s="56">
        <v>0.161111111111119</v>
      </c>
      <c r="B332" s="1">
        <v>9</v>
      </c>
      <c r="C332" s="1">
        <v>9</v>
      </c>
    </row>
    <row r="333" spans="1:3">
      <c r="A333" s="56">
        <v>0.161805555555563</v>
      </c>
      <c r="B333" s="1">
        <v>9</v>
      </c>
      <c r="C333" s="1">
        <v>9</v>
      </c>
    </row>
    <row r="334" spans="1:3">
      <c r="A334" s="56">
        <v>0.162500000000007</v>
      </c>
      <c r="B334" s="1">
        <v>9</v>
      </c>
      <c r="C334" s="1">
        <v>9</v>
      </c>
    </row>
    <row r="335" spans="1:3">
      <c r="A335" s="56">
        <v>0.163194444444451</v>
      </c>
      <c r="B335" s="1">
        <v>9</v>
      </c>
      <c r="C335" s="1">
        <v>9</v>
      </c>
    </row>
    <row r="336" spans="1:3">
      <c r="A336" s="56">
        <v>0.163888888888895</v>
      </c>
      <c r="B336" s="1">
        <v>9</v>
      </c>
      <c r="C336" s="1">
        <v>9</v>
      </c>
    </row>
    <row r="337" spans="1:3">
      <c r="A337" s="56">
        <v>0.16458333333333899</v>
      </c>
      <c r="B337" s="1">
        <v>9</v>
      </c>
      <c r="C337" s="1">
        <v>9</v>
      </c>
    </row>
    <row r="338" spans="1:3">
      <c r="A338" s="56">
        <v>0.16527777777778299</v>
      </c>
      <c r="B338" s="1">
        <v>9</v>
      </c>
      <c r="C338" s="1">
        <v>9</v>
      </c>
    </row>
    <row r="339" spans="1:3">
      <c r="A339" s="56">
        <v>0.16597222222222699</v>
      </c>
      <c r="B339" s="1">
        <v>9</v>
      </c>
      <c r="C339" s="1">
        <v>9</v>
      </c>
    </row>
    <row r="340" spans="1:3">
      <c r="A340" s="56">
        <v>0.16666666666667099</v>
      </c>
      <c r="B340" s="1">
        <v>9</v>
      </c>
      <c r="C340" s="1">
        <v>9</v>
      </c>
    </row>
    <row r="341" spans="1:3">
      <c r="A341" s="56">
        <v>0.16736111111111501</v>
      </c>
      <c r="B341" s="1">
        <v>9</v>
      </c>
      <c r="C341" s="1">
        <v>9</v>
      </c>
    </row>
    <row r="342" spans="1:3">
      <c r="A342" s="56">
        <v>0.16805555555555901</v>
      </c>
      <c r="B342" s="1">
        <v>9</v>
      </c>
      <c r="C342" s="1">
        <v>9</v>
      </c>
    </row>
    <row r="343" spans="1:3">
      <c r="A343" s="56">
        <v>0.16875000000000301</v>
      </c>
      <c r="B343" s="1">
        <v>9</v>
      </c>
      <c r="C343" s="1">
        <v>9</v>
      </c>
    </row>
    <row r="344" spans="1:3">
      <c r="A344" s="56">
        <v>0.16944444444444701</v>
      </c>
      <c r="B344" s="1">
        <v>9</v>
      </c>
      <c r="C344" s="1">
        <v>9</v>
      </c>
    </row>
    <row r="345" spans="1:3">
      <c r="A345" s="56">
        <v>0.170138888888891</v>
      </c>
      <c r="B345" s="1">
        <v>9</v>
      </c>
      <c r="C345" s="1">
        <v>9</v>
      </c>
    </row>
    <row r="346" spans="1:3">
      <c r="A346" s="56">
        <v>0.170833333333335</v>
      </c>
      <c r="B346" s="1">
        <v>9</v>
      </c>
      <c r="C346" s="1">
        <v>9</v>
      </c>
    </row>
    <row r="347" spans="1:3">
      <c r="A347" s="56">
        <v>0.171527777777779</v>
      </c>
      <c r="B347" s="1">
        <v>9</v>
      </c>
      <c r="C347" s="1">
        <v>9</v>
      </c>
    </row>
    <row r="348" spans="1:3">
      <c r="A348" s="56">
        <v>0.172222222222223</v>
      </c>
      <c r="B348" s="1">
        <v>9</v>
      </c>
      <c r="C348" s="1">
        <v>9</v>
      </c>
    </row>
    <row r="349" spans="1:3">
      <c r="A349" s="56">
        <v>0.172916666666668</v>
      </c>
      <c r="B349" s="1">
        <v>9</v>
      </c>
      <c r="C349" s="1">
        <v>9</v>
      </c>
    </row>
    <row r="350" spans="1:3">
      <c r="A350" s="56">
        <v>0.17361111111111199</v>
      </c>
      <c r="B350" s="1">
        <v>9</v>
      </c>
      <c r="C350" s="1">
        <v>9</v>
      </c>
    </row>
    <row r="351" spans="1:3">
      <c r="A351" s="56">
        <v>0.17430555555555599</v>
      </c>
      <c r="B351" s="1">
        <v>9</v>
      </c>
      <c r="C351" s="1">
        <v>9</v>
      </c>
    </row>
    <row r="352" spans="1:3">
      <c r="A352" s="56">
        <v>0.17499999999999999</v>
      </c>
      <c r="B352" s="1">
        <v>9</v>
      </c>
      <c r="C352" s="1">
        <v>9</v>
      </c>
    </row>
    <row r="353" spans="1:3">
      <c r="A353" s="56">
        <v>0.17569444444444399</v>
      </c>
      <c r="B353" s="1">
        <v>9</v>
      </c>
      <c r="C353" s="1">
        <v>9</v>
      </c>
    </row>
    <row r="354" spans="1:3">
      <c r="A354" s="56">
        <v>0.17638888888888801</v>
      </c>
      <c r="B354" s="1">
        <v>9</v>
      </c>
      <c r="C354" s="1">
        <v>9</v>
      </c>
    </row>
    <row r="355" spans="1:3">
      <c r="A355" s="56">
        <v>0.17708333333333201</v>
      </c>
      <c r="B355" s="1">
        <v>9</v>
      </c>
      <c r="C355" s="1">
        <v>9</v>
      </c>
    </row>
    <row r="356" spans="1:3">
      <c r="A356" s="56">
        <v>0.17777777777777601</v>
      </c>
      <c r="B356" s="1">
        <v>9</v>
      </c>
      <c r="C356" s="1">
        <v>9</v>
      </c>
    </row>
    <row r="357" spans="1:3">
      <c r="A357" s="56">
        <v>0.17847222222222001</v>
      </c>
      <c r="B357" s="1">
        <v>9</v>
      </c>
      <c r="C357" s="1">
        <v>9</v>
      </c>
    </row>
    <row r="358" spans="1:3">
      <c r="A358" s="56">
        <v>0.179166666666664</v>
      </c>
      <c r="B358" s="1">
        <v>9</v>
      </c>
      <c r="C358" s="1">
        <v>9</v>
      </c>
    </row>
    <row r="359" spans="1:3">
      <c r="A359" s="56">
        <v>0.179861111111108</v>
      </c>
      <c r="B359" s="1">
        <v>9</v>
      </c>
      <c r="C359" s="1">
        <v>9</v>
      </c>
    </row>
    <row r="360" spans="1:3">
      <c r="A360" s="56">
        <v>0.180555555555552</v>
      </c>
      <c r="B360" s="1">
        <v>9</v>
      </c>
      <c r="C360" s="1">
        <v>9</v>
      </c>
    </row>
    <row r="361" spans="1:3">
      <c r="A361" s="56">
        <v>0.181249999999996</v>
      </c>
      <c r="B361" s="1">
        <v>9</v>
      </c>
      <c r="C361" s="1">
        <v>9</v>
      </c>
    </row>
    <row r="362" spans="1:3">
      <c r="A362" s="56">
        <v>0.18194444444444</v>
      </c>
      <c r="B362" s="1">
        <v>9</v>
      </c>
      <c r="C362" s="1">
        <v>9</v>
      </c>
    </row>
    <row r="363" spans="1:3">
      <c r="A363" s="56">
        <v>0.18263888888888399</v>
      </c>
      <c r="B363" s="1">
        <v>9</v>
      </c>
      <c r="C363" s="1">
        <v>9</v>
      </c>
    </row>
    <row r="364" spans="1:3">
      <c r="A364" s="56">
        <v>0.18333333333332799</v>
      </c>
      <c r="B364" s="1">
        <v>9</v>
      </c>
      <c r="C364" s="1">
        <v>9</v>
      </c>
    </row>
    <row r="365" spans="1:3">
      <c r="A365" s="56">
        <v>0.18402777777777199</v>
      </c>
      <c r="B365" s="1">
        <v>9</v>
      </c>
      <c r="C365" s="1">
        <v>9</v>
      </c>
    </row>
    <row r="366" spans="1:3">
      <c r="A366" s="56">
        <v>0.18472222222221599</v>
      </c>
      <c r="B366" s="1">
        <v>9</v>
      </c>
      <c r="C366" s="1">
        <v>9</v>
      </c>
    </row>
    <row r="367" spans="1:3">
      <c r="A367" s="56">
        <v>0.18541666666666001</v>
      </c>
      <c r="B367" s="1">
        <v>9</v>
      </c>
      <c r="C367" s="1">
        <v>9</v>
      </c>
    </row>
    <row r="368" spans="1:3">
      <c r="A368" s="56">
        <v>0.18611111111110401</v>
      </c>
      <c r="B368" s="1">
        <v>9</v>
      </c>
      <c r="C368" s="1">
        <v>9</v>
      </c>
    </row>
    <row r="369" spans="1:3">
      <c r="A369" s="56">
        <v>0.18680555555554801</v>
      </c>
      <c r="B369" s="1">
        <v>9</v>
      </c>
      <c r="C369" s="1">
        <v>9</v>
      </c>
    </row>
    <row r="370" spans="1:3">
      <c r="A370" s="56">
        <v>0.18749999999999201</v>
      </c>
      <c r="B370" s="1">
        <v>9</v>
      </c>
      <c r="C370" s="1">
        <v>9</v>
      </c>
    </row>
    <row r="371" spans="1:3">
      <c r="A371" s="56">
        <v>0.188194444444436</v>
      </c>
      <c r="B371" s="1">
        <v>9</v>
      </c>
      <c r="C371" s="1">
        <v>9</v>
      </c>
    </row>
    <row r="372" spans="1:3">
      <c r="A372" s="56">
        <v>0.18888888888888</v>
      </c>
      <c r="B372" s="1">
        <v>9</v>
      </c>
      <c r="C372" s="1">
        <v>9</v>
      </c>
    </row>
    <row r="373" spans="1:3">
      <c r="A373" s="56">
        <v>0.189583333333324</v>
      </c>
      <c r="B373" s="1">
        <v>9</v>
      </c>
      <c r="C373" s="1">
        <v>9</v>
      </c>
    </row>
    <row r="374" spans="1:3">
      <c r="A374" s="56">
        <v>0.190277777777768</v>
      </c>
      <c r="B374" s="1">
        <v>9</v>
      </c>
      <c r="C374" s="1">
        <v>9</v>
      </c>
    </row>
    <row r="375" spans="1:3">
      <c r="A375" s="56">
        <v>0.190972222222212</v>
      </c>
      <c r="B375" s="1">
        <v>9</v>
      </c>
      <c r="C375" s="1">
        <v>9</v>
      </c>
    </row>
    <row r="376" spans="1:3">
      <c r="A376" s="56">
        <v>0.19166666666665599</v>
      </c>
      <c r="B376" s="1">
        <v>9</v>
      </c>
      <c r="C376" s="1">
        <v>9</v>
      </c>
    </row>
    <row r="377" spans="1:3">
      <c r="A377" s="56">
        <v>0.19236111111109999</v>
      </c>
      <c r="B377" s="1">
        <v>9</v>
      </c>
      <c r="C377" s="1">
        <v>9</v>
      </c>
    </row>
    <row r="378" spans="1:3">
      <c r="A378" s="56">
        <v>0.19305555555554399</v>
      </c>
      <c r="B378" s="1">
        <v>9</v>
      </c>
      <c r="C378" s="1">
        <v>9</v>
      </c>
    </row>
    <row r="379" spans="1:3">
      <c r="A379" s="56">
        <v>0.19374999999998799</v>
      </c>
      <c r="B379" s="1">
        <v>9</v>
      </c>
      <c r="C379" s="1">
        <v>9</v>
      </c>
    </row>
    <row r="380" spans="1:3">
      <c r="A380" s="56">
        <v>0.19444444444443201</v>
      </c>
      <c r="B380" s="1">
        <v>9</v>
      </c>
      <c r="C380" s="1">
        <v>9</v>
      </c>
    </row>
    <row r="381" spans="1:3">
      <c r="A381" s="56">
        <v>0.19513888888887601</v>
      </c>
      <c r="B381" s="1">
        <v>9</v>
      </c>
      <c r="C381" s="1">
        <v>9</v>
      </c>
    </row>
    <row r="382" spans="1:3">
      <c r="A382" s="56">
        <v>0.19583333333332001</v>
      </c>
      <c r="B382" s="1">
        <v>9</v>
      </c>
      <c r="C382" s="1">
        <v>9</v>
      </c>
    </row>
    <row r="383" spans="1:3">
      <c r="A383" s="56">
        <v>0.19652777777776401</v>
      </c>
      <c r="B383" s="1">
        <v>9</v>
      </c>
      <c r="C383" s="1">
        <v>9</v>
      </c>
    </row>
    <row r="384" spans="1:3">
      <c r="A384" s="56">
        <v>0.197222222222208</v>
      </c>
      <c r="B384" s="1">
        <v>9</v>
      </c>
      <c r="C384" s="1">
        <v>9</v>
      </c>
    </row>
    <row r="385" spans="1:3">
      <c r="A385" s="56">
        <v>0.197916666666652</v>
      </c>
      <c r="B385" s="1">
        <v>9</v>
      </c>
      <c r="C385" s="1">
        <v>9</v>
      </c>
    </row>
    <row r="386" spans="1:3">
      <c r="A386" s="56">
        <v>0.198611111111096</v>
      </c>
      <c r="B386" s="1">
        <v>9</v>
      </c>
      <c r="C386" s="1">
        <v>9</v>
      </c>
    </row>
    <row r="387" spans="1:3">
      <c r="A387" s="56">
        <v>0.19930555555554</v>
      </c>
      <c r="B387" s="1">
        <v>9</v>
      </c>
      <c r="C387" s="1">
        <v>9</v>
      </c>
    </row>
    <row r="388" spans="1:3">
      <c r="A388" s="56">
        <v>0.199999999999984</v>
      </c>
      <c r="B388" s="1">
        <v>9</v>
      </c>
      <c r="C388" s="1">
        <v>9</v>
      </c>
    </row>
    <row r="389" spans="1:3">
      <c r="A389" s="56">
        <v>0.20069444444442799</v>
      </c>
      <c r="B389" s="1">
        <v>9</v>
      </c>
      <c r="C389" s="1">
        <v>9</v>
      </c>
    </row>
    <row r="390" spans="1:3">
      <c r="A390" s="56">
        <v>0.20138888888887199</v>
      </c>
      <c r="B390" s="1">
        <v>9</v>
      </c>
      <c r="C390" s="1">
        <v>9</v>
      </c>
    </row>
    <row r="391" spans="1:3">
      <c r="A391" s="56">
        <v>0.20208333333331599</v>
      </c>
      <c r="B391" s="1">
        <v>9</v>
      </c>
      <c r="C391" s="1">
        <v>9</v>
      </c>
    </row>
    <row r="392" spans="1:3">
      <c r="A392" s="56">
        <v>0.20277777777775999</v>
      </c>
      <c r="B392" s="1">
        <v>9</v>
      </c>
      <c r="C392" s="1">
        <v>9</v>
      </c>
    </row>
    <row r="393" spans="1:3">
      <c r="A393" s="56">
        <v>0.20347222222220401</v>
      </c>
      <c r="B393" s="1">
        <v>9</v>
      </c>
      <c r="C393" s="1">
        <v>9</v>
      </c>
    </row>
    <row r="394" spans="1:3">
      <c r="A394" s="56">
        <v>0.20416666666664801</v>
      </c>
      <c r="B394" s="1">
        <v>9</v>
      </c>
      <c r="C394" s="1">
        <v>9</v>
      </c>
    </row>
    <row r="395" spans="1:3">
      <c r="A395" s="56">
        <v>0.20486111111109201</v>
      </c>
      <c r="B395" s="1">
        <v>9</v>
      </c>
      <c r="C395" s="1">
        <v>9</v>
      </c>
    </row>
    <row r="396" spans="1:3">
      <c r="A396" s="56">
        <v>0.20555555555553601</v>
      </c>
      <c r="B396" s="1">
        <v>9</v>
      </c>
      <c r="C396" s="1">
        <v>9</v>
      </c>
    </row>
    <row r="397" spans="1:3">
      <c r="A397" s="56">
        <v>0.20624999999998</v>
      </c>
      <c r="B397" s="1">
        <v>9</v>
      </c>
      <c r="C397" s="1">
        <v>9</v>
      </c>
    </row>
    <row r="398" spans="1:3">
      <c r="A398" s="56">
        <v>0.206944444444424</v>
      </c>
      <c r="B398" s="1">
        <v>9</v>
      </c>
      <c r="C398" s="1">
        <v>9</v>
      </c>
    </row>
    <row r="399" spans="1:3">
      <c r="A399" s="56">
        <v>0.207638888888868</v>
      </c>
      <c r="B399" s="1">
        <v>9</v>
      </c>
      <c r="C399" s="1">
        <v>9</v>
      </c>
    </row>
    <row r="400" spans="1:3">
      <c r="A400" s="56">
        <v>0.20833333333333334</v>
      </c>
      <c r="B400" s="1">
        <v>9</v>
      </c>
      <c r="C400" s="59">
        <v>10</v>
      </c>
    </row>
    <row r="401" spans="1:3">
      <c r="A401" s="57">
        <v>0.20902777777777778</v>
      </c>
      <c r="B401" s="59">
        <v>10</v>
      </c>
      <c r="C401" s="1">
        <v>10</v>
      </c>
    </row>
    <row r="402" spans="1:3">
      <c r="A402" s="56">
        <v>0.209722222222222</v>
      </c>
      <c r="B402" s="1">
        <v>10</v>
      </c>
      <c r="C402" s="1">
        <v>10</v>
      </c>
    </row>
    <row r="403" spans="1:3">
      <c r="A403" s="56">
        <v>0.210416666666667</v>
      </c>
      <c r="B403" s="1">
        <v>10</v>
      </c>
      <c r="C403" s="1">
        <v>10</v>
      </c>
    </row>
    <row r="404" spans="1:3">
      <c r="A404" s="56">
        <v>0.211111111111111</v>
      </c>
      <c r="B404" s="1">
        <v>10</v>
      </c>
      <c r="C404" s="1">
        <v>10</v>
      </c>
    </row>
    <row r="405" spans="1:3">
      <c r="A405" s="56">
        <v>0.211805555555556</v>
      </c>
      <c r="B405" s="1">
        <v>10</v>
      </c>
      <c r="C405" s="1">
        <v>10</v>
      </c>
    </row>
    <row r="406" spans="1:3">
      <c r="A406" s="56">
        <v>0.21249999999999999</v>
      </c>
      <c r="B406" s="1">
        <v>10</v>
      </c>
      <c r="C406" s="1">
        <v>10</v>
      </c>
    </row>
    <row r="407" spans="1:3">
      <c r="A407" s="56">
        <v>0.21319444444444399</v>
      </c>
      <c r="B407" s="1">
        <v>10</v>
      </c>
      <c r="C407" s="1">
        <v>10</v>
      </c>
    </row>
    <row r="408" spans="1:3">
      <c r="A408" s="56">
        <v>0.21388888888888899</v>
      </c>
      <c r="B408" s="1">
        <v>10</v>
      </c>
      <c r="C408" s="1">
        <v>10</v>
      </c>
    </row>
    <row r="409" spans="1:3">
      <c r="A409" s="56">
        <v>0.21458333333333299</v>
      </c>
      <c r="B409" s="1">
        <v>10</v>
      </c>
      <c r="C409" s="1">
        <v>10</v>
      </c>
    </row>
    <row r="410" spans="1:3">
      <c r="A410" s="56">
        <v>0.21527777777777801</v>
      </c>
      <c r="B410" s="1">
        <v>10</v>
      </c>
      <c r="C410" s="1">
        <v>10</v>
      </c>
    </row>
    <row r="411" spans="1:3">
      <c r="A411" s="56">
        <v>0.21597222222222201</v>
      </c>
      <c r="B411" s="1">
        <v>10</v>
      </c>
      <c r="C411" s="1">
        <v>10</v>
      </c>
    </row>
    <row r="412" spans="1:3">
      <c r="A412" s="56">
        <v>0.21666666666666701</v>
      </c>
      <c r="B412" s="1">
        <v>10</v>
      </c>
      <c r="C412" s="1">
        <v>10</v>
      </c>
    </row>
    <row r="413" spans="1:3">
      <c r="A413" s="56">
        <v>0.21736111111111101</v>
      </c>
      <c r="B413" s="1">
        <v>10</v>
      </c>
      <c r="C413" s="1">
        <v>10</v>
      </c>
    </row>
    <row r="414" spans="1:3">
      <c r="A414" s="56">
        <v>0.218055555555556</v>
      </c>
      <c r="B414" s="1">
        <v>10</v>
      </c>
      <c r="C414" s="1">
        <v>10</v>
      </c>
    </row>
    <row r="415" spans="1:3">
      <c r="A415" s="56">
        <v>0.21875</v>
      </c>
      <c r="B415" s="1">
        <v>10</v>
      </c>
      <c r="C415" s="1">
        <v>10</v>
      </c>
    </row>
    <row r="416" spans="1:3">
      <c r="A416" s="56">
        <v>0.219444444444444</v>
      </c>
      <c r="B416" s="1">
        <v>10</v>
      </c>
      <c r="C416" s="1">
        <v>10</v>
      </c>
    </row>
    <row r="417" spans="1:3">
      <c r="A417" s="56">
        <v>0.22013888888888899</v>
      </c>
      <c r="B417" s="1">
        <v>10</v>
      </c>
      <c r="C417" s="1">
        <v>10</v>
      </c>
    </row>
    <row r="418" spans="1:3">
      <c r="A418" s="56">
        <v>0.22083333333333299</v>
      </c>
      <c r="B418" s="1">
        <v>10</v>
      </c>
      <c r="C418" s="1">
        <v>10</v>
      </c>
    </row>
    <row r="419" spans="1:3">
      <c r="A419" s="56">
        <v>0.22152777777777799</v>
      </c>
      <c r="B419" s="1">
        <v>10</v>
      </c>
      <c r="C419" s="1">
        <v>10</v>
      </c>
    </row>
    <row r="420" spans="1:3">
      <c r="A420" s="56">
        <v>0.22222222222222199</v>
      </c>
      <c r="B420" s="1">
        <v>10</v>
      </c>
      <c r="C420" s="1">
        <v>10</v>
      </c>
    </row>
    <row r="421" spans="1:3">
      <c r="A421" s="56">
        <v>0.22291666666666701</v>
      </c>
      <c r="B421" s="1">
        <v>10</v>
      </c>
      <c r="C421" s="1">
        <v>10</v>
      </c>
    </row>
    <row r="422" spans="1:3">
      <c r="A422" s="56">
        <v>0.22361111111111101</v>
      </c>
      <c r="B422" s="1">
        <v>10</v>
      </c>
      <c r="C422" s="1">
        <v>10</v>
      </c>
    </row>
    <row r="423" spans="1:3">
      <c r="A423" s="56">
        <v>0.22430555555555601</v>
      </c>
      <c r="B423" s="1">
        <v>10</v>
      </c>
      <c r="C423" s="1">
        <v>10</v>
      </c>
    </row>
    <row r="424" spans="1:3">
      <c r="A424" s="56">
        <v>0.22500000000000001</v>
      </c>
      <c r="B424" s="1">
        <v>10</v>
      </c>
      <c r="C424" s="1">
        <v>10</v>
      </c>
    </row>
    <row r="425" spans="1:3">
      <c r="A425" s="56">
        <v>0.225694444444444</v>
      </c>
      <c r="B425" s="1">
        <v>10</v>
      </c>
      <c r="C425" s="1">
        <v>10</v>
      </c>
    </row>
    <row r="426" spans="1:3">
      <c r="A426" s="56">
        <v>0.226388888888889</v>
      </c>
      <c r="B426" s="1">
        <v>10</v>
      </c>
      <c r="C426" s="1">
        <v>10</v>
      </c>
    </row>
    <row r="427" spans="1:3">
      <c r="A427" s="56">
        <v>0.227083333333333</v>
      </c>
      <c r="B427" s="1">
        <v>10</v>
      </c>
      <c r="C427" s="1">
        <v>10</v>
      </c>
    </row>
    <row r="428" spans="1:3">
      <c r="A428" s="56">
        <v>0.227777777777778</v>
      </c>
      <c r="B428" s="1">
        <v>10</v>
      </c>
      <c r="C428" s="1">
        <v>10</v>
      </c>
    </row>
    <row r="429" spans="1:3">
      <c r="A429" s="56">
        <v>0.22847222222222199</v>
      </c>
      <c r="B429" s="1">
        <v>10</v>
      </c>
      <c r="C429" s="1">
        <v>10</v>
      </c>
    </row>
    <row r="430" spans="1:3">
      <c r="A430" s="56">
        <v>0.22916666666666699</v>
      </c>
      <c r="B430" s="1">
        <v>10</v>
      </c>
      <c r="C430" s="1">
        <v>10</v>
      </c>
    </row>
    <row r="431" spans="1:3">
      <c r="A431" s="56">
        <v>0.22986111111111099</v>
      </c>
      <c r="B431" s="1">
        <v>10</v>
      </c>
      <c r="C431" s="1">
        <v>10</v>
      </c>
    </row>
    <row r="432" spans="1:3">
      <c r="A432" s="56">
        <v>0.23055555555555499</v>
      </c>
      <c r="B432" s="1">
        <v>10</v>
      </c>
      <c r="C432" s="1">
        <v>10</v>
      </c>
    </row>
    <row r="433" spans="1:3">
      <c r="A433" s="56">
        <v>0.23125000000000001</v>
      </c>
      <c r="B433" s="1">
        <v>10</v>
      </c>
      <c r="C433" s="1">
        <v>10</v>
      </c>
    </row>
    <row r="434" spans="1:3">
      <c r="A434" s="56">
        <v>0.23194444444444401</v>
      </c>
      <c r="B434" s="1">
        <v>10</v>
      </c>
      <c r="C434" s="1">
        <v>10</v>
      </c>
    </row>
    <row r="435" spans="1:3">
      <c r="A435" s="56">
        <v>0.23263888888888901</v>
      </c>
      <c r="B435" s="1">
        <v>10</v>
      </c>
      <c r="C435" s="1">
        <v>10</v>
      </c>
    </row>
    <row r="436" spans="1:3">
      <c r="A436" s="56">
        <v>0.233333333333333</v>
      </c>
      <c r="B436" s="1">
        <v>10</v>
      </c>
      <c r="C436" s="1">
        <v>10</v>
      </c>
    </row>
    <row r="437" spans="1:3">
      <c r="A437" s="56">
        <v>0.234027777777778</v>
      </c>
      <c r="B437" s="1">
        <v>10</v>
      </c>
      <c r="C437" s="1">
        <v>10</v>
      </c>
    </row>
    <row r="438" spans="1:3">
      <c r="A438" s="56">
        <v>0.234722222222222</v>
      </c>
      <c r="B438" s="1">
        <v>10</v>
      </c>
      <c r="C438" s="1">
        <v>10</v>
      </c>
    </row>
    <row r="439" spans="1:3">
      <c r="A439" s="56">
        <v>0.235416666666667</v>
      </c>
      <c r="B439" s="1">
        <v>10</v>
      </c>
      <c r="C439" s="1">
        <v>10</v>
      </c>
    </row>
    <row r="440" spans="1:3">
      <c r="A440" s="56">
        <v>0.23611111111111099</v>
      </c>
      <c r="B440" s="1">
        <v>10</v>
      </c>
      <c r="C440" s="1">
        <v>10</v>
      </c>
    </row>
    <row r="441" spans="1:3">
      <c r="A441" s="56">
        <v>0.23680555555555499</v>
      </c>
      <c r="B441" s="1">
        <v>10</v>
      </c>
      <c r="C441" s="1">
        <v>10</v>
      </c>
    </row>
    <row r="442" spans="1:3">
      <c r="A442" s="56">
        <v>0.23749999999999999</v>
      </c>
      <c r="B442" s="1">
        <v>10</v>
      </c>
      <c r="C442" s="1">
        <v>10</v>
      </c>
    </row>
    <row r="443" spans="1:3">
      <c r="A443" s="56">
        <v>0.23819444444444399</v>
      </c>
      <c r="B443" s="1">
        <v>10</v>
      </c>
      <c r="C443" s="1">
        <v>10</v>
      </c>
    </row>
    <row r="444" spans="1:3">
      <c r="A444" s="56">
        <v>0.23888888888888901</v>
      </c>
      <c r="B444" s="1">
        <v>10</v>
      </c>
      <c r="C444" s="1">
        <v>10</v>
      </c>
    </row>
    <row r="445" spans="1:3">
      <c r="A445" s="56">
        <v>0.23958333333333301</v>
      </c>
      <c r="B445" s="1">
        <v>10</v>
      </c>
      <c r="C445" s="1">
        <v>10</v>
      </c>
    </row>
    <row r="446" spans="1:3">
      <c r="A446" s="56">
        <v>0.24027777777777801</v>
      </c>
      <c r="B446" s="1">
        <v>10</v>
      </c>
      <c r="C446" s="1">
        <v>10</v>
      </c>
    </row>
    <row r="447" spans="1:3">
      <c r="A447" s="56">
        <v>0.240972222222222</v>
      </c>
      <c r="B447" s="1">
        <v>10</v>
      </c>
      <c r="C447" s="1">
        <v>10</v>
      </c>
    </row>
    <row r="448" spans="1:3">
      <c r="A448" s="56">
        <v>0.241666666666667</v>
      </c>
      <c r="B448" s="1">
        <v>10</v>
      </c>
      <c r="C448" s="1">
        <v>10</v>
      </c>
    </row>
    <row r="449" spans="1:3">
      <c r="A449" s="56">
        <v>0.242361111111111</v>
      </c>
      <c r="B449" s="1">
        <v>10</v>
      </c>
      <c r="C449" s="1">
        <v>10</v>
      </c>
    </row>
    <row r="450" spans="1:3">
      <c r="A450" s="56">
        <v>0.243055555555555</v>
      </c>
      <c r="B450" s="1">
        <v>10</v>
      </c>
      <c r="C450" s="1">
        <v>10</v>
      </c>
    </row>
    <row r="451" spans="1:3">
      <c r="A451" s="56">
        <v>0.24374999999999999</v>
      </c>
      <c r="B451" s="1">
        <v>10</v>
      </c>
      <c r="C451" s="1">
        <v>10</v>
      </c>
    </row>
    <row r="452" spans="1:3">
      <c r="A452" s="56">
        <v>0.24444444444444399</v>
      </c>
      <c r="B452" s="1">
        <v>10</v>
      </c>
      <c r="C452" s="1">
        <v>10</v>
      </c>
    </row>
    <row r="453" spans="1:3">
      <c r="A453" s="56">
        <v>0.24513888888888899</v>
      </c>
      <c r="B453" s="1">
        <v>10</v>
      </c>
      <c r="C453" s="1">
        <v>10</v>
      </c>
    </row>
    <row r="454" spans="1:3">
      <c r="A454" s="56">
        <v>0.24583333333333299</v>
      </c>
      <c r="B454" s="1">
        <v>10</v>
      </c>
      <c r="C454" s="1">
        <v>10</v>
      </c>
    </row>
    <row r="455" spans="1:3">
      <c r="A455" s="56">
        <v>0.24652777777777801</v>
      </c>
      <c r="B455" s="1">
        <v>10</v>
      </c>
      <c r="C455" s="1">
        <v>10</v>
      </c>
    </row>
    <row r="456" spans="1:3">
      <c r="A456" s="56">
        <v>0.24722222222222201</v>
      </c>
      <c r="B456" s="1">
        <v>10</v>
      </c>
      <c r="C456" s="1">
        <v>10</v>
      </c>
    </row>
    <row r="457" spans="1:3">
      <c r="A457" s="56">
        <v>0.24791666666666701</v>
      </c>
      <c r="B457" s="1">
        <v>10</v>
      </c>
      <c r="C457" s="1">
        <v>10</v>
      </c>
    </row>
    <row r="458" spans="1:3">
      <c r="A458" s="56">
        <v>0.24861111111111101</v>
      </c>
      <c r="B458" s="1">
        <v>10</v>
      </c>
      <c r="C458" s="1">
        <v>10</v>
      </c>
    </row>
    <row r="459" spans="1:3">
      <c r="A459" s="56">
        <v>0.249305555555555</v>
      </c>
      <c r="B459" s="1">
        <v>10</v>
      </c>
      <c r="C459" s="1">
        <v>10</v>
      </c>
    </row>
    <row r="460" spans="1:3">
      <c r="A460" s="56">
        <v>0.25</v>
      </c>
      <c r="B460" s="1">
        <v>10</v>
      </c>
      <c r="C460" s="1">
        <v>10</v>
      </c>
    </row>
    <row r="461" spans="1:3">
      <c r="A461" s="56">
        <v>0.250694444444444</v>
      </c>
      <c r="B461" s="1">
        <v>10</v>
      </c>
      <c r="C461" s="1">
        <v>10</v>
      </c>
    </row>
    <row r="462" spans="1:3">
      <c r="A462" s="56">
        <v>0.25138888888888899</v>
      </c>
      <c r="B462" s="1">
        <v>10</v>
      </c>
      <c r="C462" s="1">
        <v>10</v>
      </c>
    </row>
    <row r="463" spans="1:3">
      <c r="A463" s="56">
        <v>0.25208333333333299</v>
      </c>
      <c r="B463" s="1">
        <v>10</v>
      </c>
      <c r="C463" s="1">
        <v>10</v>
      </c>
    </row>
    <row r="464" spans="1:3">
      <c r="A464" s="56">
        <v>0.25277777777777799</v>
      </c>
      <c r="B464" s="1">
        <v>10</v>
      </c>
      <c r="C464" s="1">
        <v>10</v>
      </c>
    </row>
    <row r="465" spans="1:3">
      <c r="A465" s="56">
        <v>0.25347222222222199</v>
      </c>
      <c r="B465" s="1">
        <v>10</v>
      </c>
      <c r="C465" s="1">
        <v>10</v>
      </c>
    </row>
    <row r="466" spans="1:3">
      <c r="A466" s="56">
        <v>0.25416666666666698</v>
      </c>
      <c r="B466" s="1">
        <v>10</v>
      </c>
      <c r="C466" s="1">
        <v>10</v>
      </c>
    </row>
    <row r="467" spans="1:3">
      <c r="A467" s="56">
        <v>0.25486111111111098</v>
      </c>
      <c r="B467" s="1">
        <v>10</v>
      </c>
      <c r="C467" s="1">
        <v>10</v>
      </c>
    </row>
    <row r="468" spans="1:3">
      <c r="A468" s="56">
        <v>0.25555555555555498</v>
      </c>
      <c r="B468" s="1">
        <v>10</v>
      </c>
      <c r="C468" s="1">
        <v>10</v>
      </c>
    </row>
    <row r="469" spans="1:3">
      <c r="A469" s="56">
        <v>0.25624999999999998</v>
      </c>
      <c r="B469" s="1">
        <v>10</v>
      </c>
      <c r="C469" s="1">
        <v>10</v>
      </c>
    </row>
    <row r="470" spans="1:3">
      <c r="A470" s="56">
        <v>0.25694444444444398</v>
      </c>
      <c r="B470" s="1">
        <v>10</v>
      </c>
      <c r="C470" s="1">
        <v>10</v>
      </c>
    </row>
    <row r="471" spans="1:3">
      <c r="A471" s="56">
        <v>0.25763888888888897</v>
      </c>
      <c r="B471" s="1">
        <v>10</v>
      </c>
      <c r="C471" s="1">
        <v>10</v>
      </c>
    </row>
    <row r="472" spans="1:3">
      <c r="A472" s="56">
        <v>0.25833333333333303</v>
      </c>
      <c r="B472" s="1">
        <v>10</v>
      </c>
      <c r="C472" s="1">
        <v>10</v>
      </c>
    </row>
    <row r="473" spans="1:3">
      <c r="A473" s="56">
        <v>0.25902777777777802</v>
      </c>
      <c r="B473" s="1">
        <v>10</v>
      </c>
      <c r="C473" s="1">
        <v>10</v>
      </c>
    </row>
    <row r="474" spans="1:3">
      <c r="A474" s="56">
        <v>0.25972222222222202</v>
      </c>
      <c r="B474" s="1">
        <v>10</v>
      </c>
      <c r="C474" s="1">
        <v>10</v>
      </c>
    </row>
    <row r="475" spans="1:3">
      <c r="A475" s="56">
        <v>0.26041666666666602</v>
      </c>
      <c r="B475" s="1">
        <v>10</v>
      </c>
      <c r="C475" s="1">
        <v>10</v>
      </c>
    </row>
    <row r="476" spans="1:3">
      <c r="A476" s="56">
        <v>0.26111111111111102</v>
      </c>
      <c r="B476" s="1">
        <v>10</v>
      </c>
      <c r="C476" s="1">
        <v>10</v>
      </c>
    </row>
    <row r="477" spans="1:3">
      <c r="A477" s="56">
        <v>0.26180555555555501</v>
      </c>
      <c r="B477" s="1">
        <v>10</v>
      </c>
      <c r="C477" s="1">
        <v>10</v>
      </c>
    </row>
    <row r="478" spans="1:3">
      <c r="A478" s="56">
        <v>0.26250000000000001</v>
      </c>
      <c r="B478" s="1">
        <v>10</v>
      </c>
      <c r="C478" s="1">
        <v>10</v>
      </c>
    </row>
    <row r="479" spans="1:3">
      <c r="A479" s="56">
        <v>0.26319444444444401</v>
      </c>
      <c r="B479" s="1">
        <v>10</v>
      </c>
      <c r="C479" s="1">
        <v>10</v>
      </c>
    </row>
    <row r="480" spans="1:3">
      <c r="A480" s="56">
        <v>0.26388888888888901</v>
      </c>
      <c r="B480" s="1">
        <v>10</v>
      </c>
      <c r="C480" s="1">
        <v>10</v>
      </c>
    </row>
    <row r="481" spans="1:3">
      <c r="A481" s="56">
        <v>0.264583333333333</v>
      </c>
      <c r="B481" s="1">
        <v>10</v>
      </c>
      <c r="C481" s="1">
        <v>10</v>
      </c>
    </row>
    <row r="482" spans="1:3">
      <c r="A482" s="56">
        <v>0.265277777777778</v>
      </c>
      <c r="B482" s="1">
        <v>10</v>
      </c>
      <c r="C482" s="1">
        <v>10</v>
      </c>
    </row>
    <row r="483" spans="1:3">
      <c r="A483" s="56">
        <v>0.265972222222222</v>
      </c>
      <c r="B483" s="1">
        <v>10</v>
      </c>
      <c r="C483" s="1">
        <v>10</v>
      </c>
    </row>
    <row r="484" spans="1:3">
      <c r="A484" s="56">
        <v>0.266666666666666</v>
      </c>
      <c r="B484" s="1">
        <v>10</v>
      </c>
      <c r="C484" s="1">
        <v>10</v>
      </c>
    </row>
    <row r="485" spans="1:3">
      <c r="A485" s="56">
        <v>0.26736111111111099</v>
      </c>
      <c r="B485" s="1">
        <v>10</v>
      </c>
      <c r="C485" s="1">
        <v>10</v>
      </c>
    </row>
    <row r="486" spans="1:3">
      <c r="A486" s="56">
        <v>0.26805555555555499</v>
      </c>
      <c r="B486" s="1">
        <v>10</v>
      </c>
      <c r="C486" s="1">
        <v>10</v>
      </c>
    </row>
    <row r="487" spans="1:3">
      <c r="A487" s="56">
        <v>0.26874999999999999</v>
      </c>
      <c r="B487" s="1">
        <v>10</v>
      </c>
      <c r="C487" s="1">
        <v>10</v>
      </c>
    </row>
    <row r="488" spans="1:3">
      <c r="A488" s="56">
        <v>0.26944444444444399</v>
      </c>
      <c r="B488" s="1">
        <v>10</v>
      </c>
      <c r="C488" s="1">
        <v>10</v>
      </c>
    </row>
    <row r="489" spans="1:3">
      <c r="A489" s="56">
        <v>0.27013888888888898</v>
      </c>
      <c r="B489" s="1">
        <v>10</v>
      </c>
      <c r="C489" s="1">
        <v>10</v>
      </c>
    </row>
    <row r="490" spans="1:3">
      <c r="A490" s="56">
        <v>0.27083333333333298</v>
      </c>
      <c r="B490" s="1">
        <v>10</v>
      </c>
      <c r="C490" s="1">
        <v>10</v>
      </c>
    </row>
    <row r="491" spans="1:3">
      <c r="A491" s="56">
        <v>0.27152777777777798</v>
      </c>
      <c r="B491" s="1">
        <v>10</v>
      </c>
      <c r="C491" s="1">
        <v>10</v>
      </c>
    </row>
    <row r="492" spans="1:3">
      <c r="A492" s="56">
        <v>0.27222222222222198</v>
      </c>
      <c r="B492" s="1">
        <v>10</v>
      </c>
      <c r="C492" s="1">
        <v>10</v>
      </c>
    </row>
    <row r="493" spans="1:3">
      <c r="A493" s="56">
        <v>0.27291666666666597</v>
      </c>
      <c r="B493" s="1">
        <v>10</v>
      </c>
      <c r="C493" s="1">
        <v>10</v>
      </c>
    </row>
    <row r="494" spans="1:3">
      <c r="A494" s="56">
        <v>0.27361111111111103</v>
      </c>
      <c r="B494" s="1">
        <v>10</v>
      </c>
      <c r="C494" s="1">
        <v>10</v>
      </c>
    </row>
    <row r="495" spans="1:3">
      <c r="A495" s="56">
        <v>0.27430555555555503</v>
      </c>
      <c r="B495" s="1">
        <v>10</v>
      </c>
      <c r="C495" s="1">
        <v>10</v>
      </c>
    </row>
    <row r="496" spans="1:3">
      <c r="A496" s="56">
        <v>0.27500000000000002</v>
      </c>
      <c r="B496" s="1">
        <v>10</v>
      </c>
      <c r="C496" s="1">
        <v>10</v>
      </c>
    </row>
    <row r="497" spans="1:3">
      <c r="A497" s="56">
        <v>0.27569444444444402</v>
      </c>
      <c r="B497" s="1">
        <v>10</v>
      </c>
      <c r="C497" s="1">
        <v>10</v>
      </c>
    </row>
    <row r="498" spans="1:3">
      <c r="A498" s="56">
        <v>0.27638888888888902</v>
      </c>
      <c r="B498" s="1">
        <v>10</v>
      </c>
      <c r="C498" s="1">
        <v>10</v>
      </c>
    </row>
    <row r="499" spans="1:3">
      <c r="A499" s="56">
        <v>0.27708333333333302</v>
      </c>
      <c r="B499" s="1">
        <v>10</v>
      </c>
      <c r="C499" s="1">
        <v>10</v>
      </c>
    </row>
    <row r="500" spans="1:3">
      <c r="A500" s="56">
        <v>0.27777777777777801</v>
      </c>
      <c r="B500" s="1">
        <v>10</v>
      </c>
      <c r="C500" s="1">
        <v>10</v>
      </c>
    </row>
    <row r="501" spans="1:3">
      <c r="A501" s="56">
        <v>0.27847222222222201</v>
      </c>
      <c r="B501" s="1">
        <v>10</v>
      </c>
      <c r="C501" s="1">
        <v>10</v>
      </c>
    </row>
    <row r="502" spans="1:3">
      <c r="A502" s="56">
        <v>0.27916666666666601</v>
      </c>
      <c r="B502" s="1">
        <v>10</v>
      </c>
      <c r="C502" s="1">
        <v>10</v>
      </c>
    </row>
    <row r="503" spans="1:3">
      <c r="A503" s="56">
        <v>0.27986111111111101</v>
      </c>
      <c r="B503" s="1">
        <v>10</v>
      </c>
      <c r="C503" s="1">
        <v>10</v>
      </c>
    </row>
    <row r="504" spans="1:3">
      <c r="A504" s="56">
        <v>0.280555555555555</v>
      </c>
      <c r="B504" s="1">
        <v>10</v>
      </c>
      <c r="C504" s="1">
        <v>10</v>
      </c>
    </row>
    <row r="505" spans="1:3">
      <c r="A505" s="56">
        <v>0.28125</v>
      </c>
      <c r="B505" s="1">
        <v>10</v>
      </c>
      <c r="C505" s="1">
        <v>10</v>
      </c>
    </row>
    <row r="506" spans="1:3">
      <c r="A506" s="56">
        <v>0.281944444444444</v>
      </c>
      <c r="B506" s="1">
        <v>10</v>
      </c>
      <c r="C506" s="1">
        <v>10</v>
      </c>
    </row>
    <row r="507" spans="1:3">
      <c r="A507" s="56">
        <v>0.28263888888888899</v>
      </c>
      <c r="B507" s="1">
        <v>10</v>
      </c>
      <c r="C507" s="1">
        <v>10</v>
      </c>
    </row>
    <row r="508" spans="1:3">
      <c r="A508" s="56">
        <v>0.28333333333333299</v>
      </c>
      <c r="B508" s="1">
        <v>10</v>
      </c>
      <c r="C508" s="1">
        <v>10</v>
      </c>
    </row>
    <row r="509" spans="1:3">
      <c r="A509" s="56">
        <v>0.28402777777777799</v>
      </c>
      <c r="B509" s="1">
        <v>10</v>
      </c>
      <c r="C509" s="1">
        <v>10</v>
      </c>
    </row>
    <row r="510" spans="1:3">
      <c r="A510" s="56">
        <v>0.28472222222222199</v>
      </c>
      <c r="B510" s="1">
        <v>10</v>
      </c>
      <c r="C510" s="1">
        <v>10</v>
      </c>
    </row>
    <row r="511" spans="1:3">
      <c r="A511" s="56">
        <v>0.28541666666666599</v>
      </c>
      <c r="B511" s="1">
        <v>10</v>
      </c>
      <c r="C511" s="1">
        <v>10</v>
      </c>
    </row>
    <row r="512" spans="1:3">
      <c r="A512" s="56">
        <v>0.28611111111111098</v>
      </c>
      <c r="B512" s="1">
        <v>10</v>
      </c>
      <c r="C512" s="1">
        <v>10</v>
      </c>
    </row>
    <row r="513" spans="1:3">
      <c r="A513" s="56">
        <v>0.28680555555555498</v>
      </c>
      <c r="B513" s="1">
        <v>10</v>
      </c>
      <c r="C513" s="1">
        <v>10</v>
      </c>
    </row>
    <row r="514" spans="1:3">
      <c r="A514" s="56">
        <v>0.28749999999999998</v>
      </c>
      <c r="B514" s="1">
        <v>10</v>
      </c>
      <c r="C514" s="1">
        <v>10</v>
      </c>
    </row>
    <row r="515" spans="1:3">
      <c r="A515" s="56">
        <v>0.28819444444444398</v>
      </c>
      <c r="B515" s="1">
        <v>10</v>
      </c>
      <c r="C515" s="1">
        <v>10</v>
      </c>
    </row>
    <row r="516" spans="1:3">
      <c r="A516" s="56">
        <v>0.28888888888888897</v>
      </c>
      <c r="B516" s="1">
        <v>10</v>
      </c>
      <c r="C516" s="1">
        <v>10</v>
      </c>
    </row>
    <row r="517" spans="1:3">
      <c r="A517" s="56">
        <v>0.28958333333333303</v>
      </c>
      <c r="B517" s="1">
        <v>10</v>
      </c>
      <c r="C517" s="1">
        <v>10</v>
      </c>
    </row>
    <row r="518" spans="1:3">
      <c r="A518" s="56">
        <v>0.29027777777777802</v>
      </c>
      <c r="B518" s="1">
        <v>10</v>
      </c>
      <c r="C518" s="1">
        <v>10</v>
      </c>
    </row>
    <row r="519" spans="1:3">
      <c r="A519" s="56">
        <v>0.29097222222222202</v>
      </c>
      <c r="B519" s="1">
        <v>10</v>
      </c>
      <c r="C519" s="1">
        <v>10</v>
      </c>
    </row>
    <row r="520" spans="1:3">
      <c r="A520" s="56">
        <v>0.29166666666666602</v>
      </c>
      <c r="B520" s="1">
        <v>10</v>
      </c>
      <c r="C520" s="1">
        <v>10</v>
      </c>
    </row>
    <row r="521" spans="1:3">
      <c r="A521" s="56">
        <v>0.29236111111111102</v>
      </c>
      <c r="B521" s="1">
        <v>10</v>
      </c>
      <c r="C521" s="1">
        <v>10</v>
      </c>
    </row>
    <row r="522" spans="1:3">
      <c r="A522" s="56">
        <v>0.29305555555555501</v>
      </c>
      <c r="B522" s="1">
        <v>10</v>
      </c>
      <c r="C522" s="1">
        <v>10</v>
      </c>
    </row>
    <row r="523" spans="1:3">
      <c r="A523" s="56">
        <v>0.29375000000000001</v>
      </c>
      <c r="B523" s="1">
        <v>10</v>
      </c>
      <c r="C523" s="1">
        <v>10</v>
      </c>
    </row>
    <row r="524" spans="1:3">
      <c r="A524" s="56">
        <v>0.29444444444444401</v>
      </c>
      <c r="B524" s="1">
        <v>10</v>
      </c>
      <c r="C524" s="1">
        <v>10</v>
      </c>
    </row>
    <row r="525" spans="1:3">
      <c r="A525" s="56">
        <v>0.29513888888888901</v>
      </c>
      <c r="B525" s="1">
        <v>10</v>
      </c>
      <c r="C525" s="1">
        <v>10</v>
      </c>
    </row>
    <row r="526" spans="1:3">
      <c r="A526" s="56">
        <v>0.295833333333333</v>
      </c>
      <c r="B526" s="1">
        <v>10</v>
      </c>
      <c r="C526" s="1">
        <v>10</v>
      </c>
    </row>
    <row r="527" spans="1:3">
      <c r="A527" s="56">
        <v>0.296527777777777</v>
      </c>
      <c r="B527" s="1">
        <v>10</v>
      </c>
      <c r="C527" s="1">
        <v>10</v>
      </c>
    </row>
    <row r="528" spans="1:3">
      <c r="A528" s="56">
        <v>0.297222222222222</v>
      </c>
      <c r="B528" s="1">
        <v>10</v>
      </c>
      <c r="C528" s="1">
        <v>10</v>
      </c>
    </row>
    <row r="529" spans="1:3">
      <c r="A529" s="56">
        <v>0.297916666666666</v>
      </c>
      <c r="B529" s="1">
        <v>10</v>
      </c>
      <c r="C529" s="1">
        <v>10</v>
      </c>
    </row>
    <row r="530" spans="1:3">
      <c r="A530" s="56">
        <v>0.29861111111111099</v>
      </c>
      <c r="B530" s="1">
        <v>10</v>
      </c>
      <c r="C530" s="1">
        <v>10</v>
      </c>
    </row>
    <row r="531" spans="1:3">
      <c r="A531" s="56">
        <v>0.29930555555555499</v>
      </c>
      <c r="B531" s="1">
        <v>10</v>
      </c>
      <c r="C531" s="1">
        <v>10</v>
      </c>
    </row>
    <row r="532" spans="1:3">
      <c r="A532" s="56">
        <v>0.3</v>
      </c>
      <c r="B532" s="1">
        <v>10</v>
      </c>
      <c r="C532" s="1">
        <v>10</v>
      </c>
    </row>
    <row r="533" spans="1:3">
      <c r="A533" s="56">
        <v>0.30069444444444399</v>
      </c>
      <c r="B533" s="1">
        <v>10</v>
      </c>
      <c r="C533" s="1">
        <v>10</v>
      </c>
    </row>
    <row r="534" spans="1:3">
      <c r="A534" s="56">
        <v>0.30138888888888898</v>
      </c>
      <c r="B534" s="1">
        <v>10</v>
      </c>
      <c r="C534" s="1">
        <v>10</v>
      </c>
    </row>
    <row r="535" spans="1:3">
      <c r="A535" s="56">
        <v>0.30208333333333298</v>
      </c>
      <c r="B535" s="1">
        <v>10</v>
      </c>
      <c r="C535" s="1">
        <v>10</v>
      </c>
    </row>
    <row r="536" spans="1:3">
      <c r="A536" s="56">
        <v>0.30277777777777698</v>
      </c>
      <c r="B536" s="1">
        <v>10</v>
      </c>
      <c r="C536" s="1">
        <v>10</v>
      </c>
    </row>
    <row r="537" spans="1:3">
      <c r="A537" s="56">
        <v>0.30347222222222198</v>
      </c>
      <c r="B537" s="1">
        <v>10</v>
      </c>
      <c r="C537" s="1">
        <v>10</v>
      </c>
    </row>
    <row r="538" spans="1:3">
      <c r="A538" s="56">
        <v>0.30416666666666597</v>
      </c>
      <c r="B538" s="1">
        <v>10</v>
      </c>
      <c r="C538" s="1">
        <v>10</v>
      </c>
    </row>
    <row r="539" spans="1:3">
      <c r="A539" s="56">
        <v>0.30486111111111103</v>
      </c>
      <c r="B539" s="1">
        <v>10</v>
      </c>
      <c r="C539" s="1">
        <v>10</v>
      </c>
    </row>
    <row r="540" spans="1:3">
      <c r="A540" s="56">
        <v>0.30555555555555503</v>
      </c>
      <c r="B540" s="1">
        <v>10</v>
      </c>
      <c r="C540" s="1">
        <v>10</v>
      </c>
    </row>
    <row r="541" spans="1:3">
      <c r="A541" s="56">
        <v>0.30625000000000002</v>
      </c>
      <c r="B541" s="1">
        <v>10</v>
      </c>
      <c r="C541" s="1">
        <v>10</v>
      </c>
    </row>
    <row r="542" spans="1:3">
      <c r="A542" s="56">
        <v>0.30694444444444402</v>
      </c>
      <c r="B542" s="1">
        <v>10</v>
      </c>
      <c r="C542" s="1">
        <v>10</v>
      </c>
    </row>
    <row r="543" spans="1:3">
      <c r="A543" s="56">
        <v>0.30763888888888902</v>
      </c>
      <c r="B543" s="1">
        <v>10</v>
      </c>
      <c r="C543" s="1">
        <v>10</v>
      </c>
    </row>
    <row r="544" spans="1:3">
      <c r="A544" s="56">
        <v>0.30833333333333302</v>
      </c>
      <c r="B544" s="1">
        <v>10</v>
      </c>
      <c r="C544" s="1">
        <v>10</v>
      </c>
    </row>
    <row r="545" spans="1:3">
      <c r="A545" s="56">
        <v>0.30902777777777701</v>
      </c>
      <c r="B545" s="1">
        <v>10</v>
      </c>
      <c r="C545" s="1">
        <v>10</v>
      </c>
    </row>
    <row r="546" spans="1:3">
      <c r="A546" s="56">
        <v>0.30972222222222201</v>
      </c>
      <c r="B546" s="1">
        <v>10</v>
      </c>
      <c r="C546" s="1">
        <v>10</v>
      </c>
    </row>
    <row r="547" spans="1:3">
      <c r="A547" s="56">
        <v>0.31041666666666601</v>
      </c>
      <c r="B547" s="1">
        <v>10</v>
      </c>
      <c r="C547" s="1">
        <v>10</v>
      </c>
    </row>
    <row r="548" spans="1:3">
      <c r="A548" s="56">
        <v>0.31111111111111001</v>
      </c>
      <c r="B548" s="1">
        <v>10</v>
      </c>
      <c r="C548" s="1">
        <v>10</v>
      </c>
    </row>
    <row r="549" spans="1:3">
      <c r="A549" s="56">
        <v>0.311805555555555</v>
      </c>
      <c r="B549" s="1">
        <v>10</v>
      </c>
      <c r="C549" s="1">
        <v>10</v>
      </c>
    </row>
    <row r="550" spans="1:3">
      <c r="A550" s="56">
        <v>0.312499999999999</v>
      </c>
      <c r="B550" s="1">
        <v>10</v>
      </c>
      <c r="C550" s="1">
        <v>10</v>
      </c>
    </row>
    <row r="551" spans="1:3">
      <c r="A551" s="56">
        <v>0.313194444444444</v>
      </c>
      <c r="B551" s="1">
        <v>10</v>
      </c>
      <c r="C551" s="1">
        <v>10</v>
      </c>
    </row>
    <row r="552" spans="1:3">
      <c r="A552" s="56">
        <v>0.313888888888888</v>
      </c>
      <c r="B552" s="1">
        <v>10</v>
      </c>
      <c r="C552" s="1">
        <v>10</v>
      </c>
    </row>
    <row r="553" spans="1:3">
      <c r="A553" s="56">
        <v>0.31458333333333299</v>
      </c>
      <c r="B553" s="1">
        <v>10</v>
      </c>
      <c r="C553" s="1">
        <v>10</v>
      </c>
    </row>
    <row r="554" spans="1:3">
      <c r="A554" s="56">
        <v>0.31527777777777699</v>
      </c>
      <c r="B554" s="1">
        <v>10</v>
      </c>
      <c r="C554" s="1">
        <v>10</v>
      </c>
    </row>
    <row r="555" spans="1:3">
      <c r="A555" s="56">
        <v>0.31597222222222199</v>
      </c>
      <c r="B555" s="1">
        <v>10</v>
      </c>
      <c r="C555" s="1">
        <v>10</v>
      </c>
    </row>
    <row r="556" spans="1:3">
      <c r="A556" s="56">
        <v>0.31666666666666599</v>
      </c>
      <c r="B556" s="1">
        <v>10</v>
      </c>
      <c r="C556" s="1">
        <v>10</v>
      </c>
    </row>
    <row r="557" spans="1:3">
      <c r="A557" s="56">
        <v>0.31736111111110998</v>
      </c>
      <c r="B557" s="1">
        <v>10</v>
      </c>
      <c r="C557" s="1">
        <v>10</v>
      </c>
    </row>
    <row r="558" spans="1:3">
      <c r="A558" s="56">
        <v>0.31805555555555498</v>
      </c>
      <c r="B558" s="1">
        <v>10</v>
      </c>
      <c r="C558" s="1">
        <v>10</v>
      </c>
    </row>
    <row r="559" spans="1:3">
      <c r="A559" s="56">
        <v>0.31874999999999898</v>
      </c>
      <c r="B559" s="1">
        <v>10</v>
      </c>
      <c r="C559" s="1">
        <v>10</v>
      </c>
    </row>
    <row r="560" spans="1:3">
      <c r="A560" s="56">
        <v>0.31944444444444398</v>
      </c>
      <c r="B560" s="1">
        <v>10</v>
      </c>
      <c r="C560" s="1">
        <v>10</v>
      </c>
    </row>
    <row r="561" spans="1:3">
      <c r="A561" s="56">
        <v>0.32013888888888797</v>
      </c>
      <c r="B561" s="1">
        <v>10</v>
      </c>
      <c r="C561" s="1">
        <v>10</v>
      </c>
    </row>
    <row r="562" spans="1:3">
      <c r="A562" s="56">
        <v>0.32083333333333303</v>
      </c>
      <c r="B562" s="1">
        <v>10</v>
      </c>
      <c r="C562" s="1">
        <v>10</v>
      </c>
    </row>
    <row r="563" spans="1:3">
      <c r="A563" s="56">
        <v>0.32152777777777702</v>
      </c>
      <c r="B563" s="1">
        <v>10</v>
      </c>
      <c r="C563" s="1">
        <v>10</v>
      </c>
    </row>
    <row r="564" spans="1:3">
      <c r="A564" s="56">
        <v>0.32222222222222102</v>
      </c>
      <c r="B564" s="1">
        <v>10</v>
      </c>
      <c r="C564" s="1">
        <v>10</v>
      </c>
    </row>
    <row r="565" spans="1:3">
      <c r="A565" s="56">
        <v>0.32291666666666602</v>
      </c>
      <c r="B565" s="1">
        <v>10</v>
      </c>
      <c r="C565" s="1">
        <v>10</v>
      </c>
    </row>
    <row r="566" spans="1:3">
      <c r="A566" s="56">
        <v>0.32361111111111002</v>
      </c>
      <c r="B566" s="1">
        <v>10</v>
      </c>
      <c r="C566" s="1">
        <v>10</v>
      </c>
    </row>
    <row r="567" spans="1:3">
      <c r="A567" s="56">
        <v>0.32430555555555501</v>
      </c>
      <c r="B567" s="1">
        <v>10</v>
      </c>
      <c r="C567" s="1">
        <v>10</v>
      </c>
    </row>
    <row r="568" spans="1:3">
      <c r="A568" s="56">
        <v>0.32499999999999901</v>
      </c>
      <c r="B568" s="1">
        <v>10</v>
      </c>
      <c r="C568" s="1">
        <v>10</v>
      </c>
    </row>
    <row r="569" spans="1:3">
      <c r="A569" s="56">
        <v>0.32569444444444401</v>
      </c>
      <c r="B569" s="1">
        <v>10</v>
      </c>
      <c r="C569" s="1">
        <v>10</v>
      </c>
    </row>
    <row r="570" spans="1:3">
      <c r="A570" s="56">
        <v>0.32638888888888801</v>
      </c>
      <c r="B570" s="1">
        <v>10</v>
      </c>
      <c r="C570" s="1">
        <v>10</v>
      </c>
    </row>
    <row r="571" spans="1:3">
      <c r="A571" s="56">
        <v>0.327083333333333</v>
      </c>
      <c r="B571" s="1">
        <v>10</v>
      </c>
      <c r="C571" s="1">
        <v>10</v>
      </c>
    </row>
    <row r="572" spans="1:3">
      <c r="A572" s="56">
        <v>0.327777777777777</v>
      </c>
      <c r="B572" s="1">
        <v>10</v>
      </c>
      <c r="C572" s="1">
        <v>10</v>
      </c>
    </row>
    <row r="573" spans="1:3">
      <c r="A573" s="56">
        <v>0.328472222222221</v>
      </c>
      <c r="B573" s="1">
        <v>10</v>
      </c>
      <c r="C573" s="1">
        <v>10</v>
      </c>
    </row>
    <row r="574" spans="1:3">
      <c r="A574" s="56">
        <v>0.329166666666666</v>
      </c>
      <c r="B574" s="1">
        <v>10</v>
      </c>
      <c r="C574" s="1">
        <v>10</v>
      </c>
    </row>
    <row r="575" spans="1:3">
      <c r="A575" s="56">
        <v>0.32986111111110999</v>
      </c>
      <c r="B575" s="1">
        <v>10</v>
      </c>
      <c r="C575" s="1">
        <v>10</v>
      </c>
    </row>
    <row r="576" spans="1:3">
      <c r="A576" s="56">
        <v>0.33055555555555499</v>
      </c>
      <c r="B576" s="1">
        <v>10</v>
      </c>
      <c r="C576" s="1">
        <v>10</v>
      </c>
    </row>
    <row r="577" spans="1:3">
      <c r="A577" s="56">
        <v>0.33124999999999899</v>
      </c>
      <c r="B577" s="1">
        <v>10</v>
      </c>
      <c r="C577" s="1">
        <v>10</v>
      </c>
    </row>
    <row r="578" spans="1:3">
      <c r="A578" s="56">
        <v>0.33194444444444399</v>
      </c>
      <c r="B578" s="1">
        <v>10</v>
      </c>
      <c r="C578" s="1">
        <v>10</v>
      </c>
    </row>
    <row r="579" spans="1:3">
      <c r="A579" s="56">
        <v>0.33263888888888798</v>
      </c>
      <c r="B579" s="1">
        <v>10</v>
      </c>
      <c r="C579" s="1">
        <v>10</v>
      </c>
    </row>
    <row r="580" spans="1:3">
      <c r="A580" s="56">
        <v>0.33333333333333298</v>
      </c>
      <c r="B580" s="1">
        <v>10</v>
      </c>
      <c r="C580" s="59">
        <v>12</v>
      </c>
    </row>
    <row r="581" spans="1:3">
      <c r="A581" s="57">
        <v>0.33402777777777698</v>
      </c>
      <c r="B581" s="59">
        <v>12</v>
      </c>
      <c r="C581" s="1">
        <v>12</v>
      </c>
    </row>
    <row r="582" spans="1:3">
      <c r="A582" s="56">
        <v>0.33472222222222098</v>
      </c>
      <c r="B582" s="1">
        <v>12</v>
      </c>
      <c r="C582" s="1">
        <v>12</v>
      </c>
    </row>
    <row r="583" spans="1:3">
      <c r="A583" s="56">
        <v>0.33541666666666597</v>
      </c>
      <c r="B583" s="1">
        <v>12</v>
      </c>
      <c r="C583" s="1">
        <v>12</v>
      </c>
    </row>
    <row r="584" spans="1:3">
      <c r="A584" s="56">
        <v>0.33611111111110997</v>
      </c>
      <c r="B584" s="1">
        <v>12</v>
      </c>
      <c r="C584" s="1">
        <v>12</v>
      </c>
    </row>
    <row r="585" spans="1:3">
      <c r="A585" s="56">
        <v>0.33680555555555503</v>
      </c>
      <c r="B585" s="1">
        <v>12</v>
      </c>
      <c r="C585" s="1">
        <v>12</v>
      </c>
    </row>
    <row r="586" spans="1:3">
      <c r="A586" s="56">
        <v>0.33749999999999902</v>
      </c>
      <c r="B586" s="1">
        <v>12</v>
      </c>
      <c r="C586" s="1">
        <v>12</v>
      </c>
    </row>
    <row r="587" spans="1:3">
      <c r="A587" s="56">
        <v>0.33819444444444402</v>
      </c>
      <c r="B587" s="1">
        <v>12</v>
      </c>
      <c r="C587" s="1">
        <v>12</v>
      </c>
    </row>
    <row r="588" spans="1:3">
      <c r="A588" s="56">
        <v>0.33888888888888802</v>
      </c>
      <c r="B588" s="1">
        <v>12</v>
      </c>
      <c r="C588" s="1">
        <v>12</v>
      </c>
    </row>
    <row r="589" spans="1:3">
      <c r="A589" s="56">
        <v>0.33958333333333302</v>
      </c>
      <c r="B589" s="1">
        <v>12</v>
      </c>
      <c r="C589" s="1">
        <v>12</v>
      </c>
    </row>
    <row r="590" spans="1:3">
      <c r="A590" s="56">
        <v>0.34027777777777701</v>
      </c>
      <c r="B590" s="1">
        <v>12</v>
      </c>
      <c r="C590" s="1">
        <v>12</v>
      </c>
    </row>
    <row r="591" spans="1:3">
      <c r="A591" s="56">
        <v>0.34097222222222101</v>
      </c>
      <c r="B591" s="1">
        <v>12</v>
      </c>
      <c r="C591" s="1">
        <v>12</v>
      </c>
    </row>
    <row r="592" spans="1:3">
      <c r="A592" s="56">
        <v>0.34166666666666601</v>
      </c>
      <c r="B592" s="1">
        <v>12</v>
      </c>
      <c r="C592" s="1">
        <v>12</v>
      </c>
    </row>
    <row r="593" spans="1:3">
      <c r="A593" s="56">
        <v>0.34236111111111001</v>
      </c>
      <c r="B593" s="1">
        <v>12</v>
      </c>
      <c r="C593" s="1">
        <v>12</v>
      </c>
    </row>
    <row r="594" spans="1:3">
      <c r="A594" s="56">
        <v>0.343055555555555</v>
      </c>
      <c r="B594" s="1">
        <v>12</v>
      </c>
      <c r="C594" s="1">
        <v>12</v>
      </c>
    </row>
    <row r="595" spans="1:3">
      <c r="A595" s="56">
        <v>0.343749999999999</v>
      </c>
      <c r="B595" s="1">
        <v>12</v>
      </c>
      <c r="C595" s="1">
        <v>12</v>
      </c>
    </row>
    <row r="596" spans="1:3">
      <c r="A596" s="56">
        <v>0.344444444444444</v>
      </c>
      <c r="B596" s="1">
        <v>12</v>
      </c>
      <c r="C596" s="1">
        <v>12</v>
      </c>
    </row>
    <row r="597" spans="1:3">
      <c r="A597" s="56">
        <v>0.345138888888888</v>
      </c>
      <c r="B597" s="1">
        <v>12</v>
      </c>
      <c r="C597" s="1">
        <v>12</v>
      </c>
    </row>
    <row r="598" spans="1:3">
      <c r="A598" s="56">
        <v>0.34583333333333299</v>
      </c>
      <c r="B598" s="1">
        <v>12</v>
      </c>
      <c r="C598" s="1">
        <v>12</v>
      </c>
    </row>
    <row r="599" spans="1:3">
      <c r="A599" s="56">
        <v>0.34652777777777699</v>
      </c>
      <c r="B599" s="1">
        <v>12</v>
      </c>
      <c r="C599" s="1">
        <v>12</v>
      </c>
    </row>
    <row r="600" spans="1:3">
      <c r="A600" s="56">
        <v>0.34722222222222099</v>
      </c>
      <c r="B600" s="1">
        <v>12</v>
      </c>
      <c r="C600" s="1">
        <v>12</v>
      </c>
    </row>
    <row r="601" spans="1:3">
      <c r="A601" s="56">
        <v>0.34791666666666599</v>
      </c>
      <c r="B601" s="1">
        <v>12</v>
      </c>
      <c r="C601" s="1">
        <v>12</v>
      </c>
    </row>
    <row r="602" spans="1:3">
      <c r="A602" s="56">
        <v>0.34861111111110998</v>
      </c>
      <c r="B602" s="1">
        <v>12</v>
      </c>
      <c r="C602" s="1">
        <v>12</v>
      </c>
    </row>
    <row r="603" spans="1:3">
      <c r="A603" s="56">
        <v>0.34930555555555498</v>
      </c>
      <c r="B603" s="1">
        <v>12</v>
      </c>
      <c r="C603" s="1">
        <v>12</v>
      </c>
    </row>
    <row r="604" spans="1:3">
      <c r="A604" s="56">
        <v>0.34999999999999898</v>
      </c>
      <c r="B604" s="1">
        <v>12</v>
      </c>
      <c r="C604" s="1">
        <v>12</v>
      </c>
    </row>
    <row r="605" spans="1:3">
      <c r="A605" s="56">
        <v>0.35069444444444398</v>
      </c>
      <c r="B605" s="1">
        <v>12</v>
      </c>
      <c r="C605" s="1">
        <v>12</v>
      </c>
    </row>
    <row r="606" spans="1:3">
      <c r="A606" s="56">
        <v>0.35138888888888797</v>
      </c>
      <c r="B606" s="1">
        <v>12</v>
      </c>
      <c r="C606" s="1">
        <v>12</v>
      </c>
    </row>
    <row r="607" spans="1:3">
      <c r="A607" s="56">
        <v>0.35208333333333203</v>
      </c>
      <c r="B607" s="1">
        <v>12</v>
      </c>
      <c r="C607" s="1">
        <v>12</v>
      </c>
    </row>
    <row r="608" spans="1:3">
      <c r="A608" s="56">
        <v>0.35277777777777702</v>
      </c>
      <c r="B608" s="1">
        <v>12</v>
      </c>
      <c r="C608" s="1">
        <v>12</v>
      </c>
    </row>
    <row r="609" spans="1:3">
      <c r="A609" s="56">
        <v>0.35347222222222102</v>
      </c>
      <c r="B609" s="1">
        <v>12</v>
      </c>
      <c r="C609" s="1">
        <v>12</v>
      </c>
    </row>
    <row r="610" spans="1:3">
      <c r="A610" s="56">
        <v>0.35416666666666602</v>
      </c>
      <c r="B610" s="1">
        <v>12</v>
      </c>
      <c r="C610" s="1">
        <v>12</v>
      </c>
    </row>
    <row r="611" spans="1:3">
      <c r="A611" s="56">
        <v>0.35486111111111002</v>
      </c>
      <c r="B611" s="1">
        <v>12</v>
      </c>
      <c r="C611" s="1">
        <v>12</v>
      </c>
    </row>
    <row r="612" spans="1:3">
      <c r="A612" s="56">
        <v>0.35555555555555501</v>
      </c>
      <c r="B612" s="1">
        <v>12</v>
      </c>
      <c r="C612" s="1">
        <v>12</v>
      </c>
    </row>
    <row r="613" spans="1:3">
      <c r="A613" s="56">
        <v>0.35624999999999901</v>
      </c>
      <c r="B613" s="1">
        <v>12</v>
      </c>
      <c r="C613" s="1">
        <v>12</v>
      </c>
    </row>
    <row r="614" spans="1:3">
      <c r="A614" s="56">
        <v>0.35694444444444401</v>
      </c>
      <c r="B614" s="1">
        <v>12</v>
      </c>
      <c r="C614" s="1">
        <v>12</v>
      </c>
    </row>
    <row r="615" spans="1:3">
      <c r="A615" s="56">
        <v>0.35763888888888801</v>
      </c>
      <c r="B615" s="1">
        <v>12</v>
      </c>
      <c r="C615" s="1">
        <v>12</v>
      </c>
    </row>
    <row r="616" spans="1:3">
      <c r="A616" s="56">
        <v>0.358333333333332</v>
      </c>
      <c r="B616" s="1">
        <v>12</v>
      </c>
      <c r="C616" s="1">
        <v>12</v>
      </c>
    </row>
    <row r="617" spans="1:3">
      <c r="A617" s="56">
        <v>0.359027777777777</v>
      </c>
      <c r="B617" s="1">
        <v>12</v>
      </c>
      <c r="C617" s="1">
        <v>12</v>
      </c>
    </row>
    <row r="618" spans="1:3">
      <c r="A618" s="56">
        <v>0.359722222222221</v>
      </c>
      <c r="B618" s="1">
        <v>12</v>
      </c>
      <c r="C618" s="1">
        <v>12</v>
      </c>
    </row>
    <row r="619" spans="1:3">
      <c r="A619" s="56">
        <v>0.360416666666666</v>
      </c>
      <c r="B619" s="1">
        <v>12</v>
      </c>
      <c r="C619" s="1">
        <v>12</v>
      </c>
    </row>
    <row r="620" spans="1:3">
      <c r="A620" s="56">
        <v>0.36111111111110999</v>
      </c>
      <c r="B620" s="1">
        <v>12</v>
      </c>
      <c r="C620" s="1">
        <v>12</v>
      </c>
    </row>
    <row r="621" spans="1:3">
      <c r="A621" s="56">
        <v>0.36180555555555499</v>
      </c>
      <c r="B621" s="1">
        <v>12</v>
      </c>
      <c r="C621" s="1">
        <v>12</v>
      </c>
    </row>
    <row r="622" spans="1:3">
      <c r="A622" s="56">
        <v>0.36249999999999899</v>
      </c>
      <c r="B622" s="1">
        <v>12</v>
      </c>
      <c r="C622" s="1">
        <v>12</v>
      </c>
    </row>
    <row r="623" spans="1:3">
      <c r="A623" s="56">
        <v>0.36319444444444399</v>
      </c>
      <c r="B623" s="1">
        <v>12</v>
      </c>
      <c r="C623" s="1">
        <v>12</v>
      </c>
    </row>
    <row r="624" spans="1:3">
      <c r="A624" s="56">
        <v>0.36388888888888798</v>
      </c>
      <c r="B624" s="1">
        <v>12</v>
      </c>
      <c r="C624" s="1">
        <v>12</v>
      </c>
    </row>
    <row r="625" spans="1:3">
      <c r="A625" s="56">
        <v>0.36458333333333198</v>
      </c>
      <c r="B625" s="1">
        <v>12</v>
      </c>
      <c r="C625" s="1">
        <v>12</v>
      </c>
    </row>
    <row r="626" spans="1:3">
      <c r="A626" s="56">
        <v>0.36527777777777698</v>
      </c>
      <c r="B626" s="1">
        <v>12</v>
      </c>
      <c r="C626" s="1">
        <v>12</v>
      </c>
    </row>
    <row r="627" spans="1:3">
      <c r="A627" s="56">
        <v>0.36597222222222098</v>
      </c>
      <c r="B627" s="1">
        <v>12</v>
      </c>
      <c r="C627" s="1">
        <v>12</v>
      </c>
    </row>
    <row r="628" spans="1:3">
      <c r="A628" s="56">
        <v>0.36666666666666597</v>
      </c>
      <c r="B628" s="1">
        <v>12</v>
      </c>
      <c r="C628" s="1">
        <v>12</v>
      </c>
    </row>
    <row r="629" spans="1:3">
      <c r="A629" s="56">
        <v>0.36736111111110997</v>
      </c>
      <c r="B629" s="1">
        <v>12</v>
      </c>
      <c r="C629" s="1">
        <v>12</v>
      </c>
    </row>
    <row r="630" spans="1:3">
      <c r="A630" s="56">
        <v>0.36805555555555503</v>
      </c>
      <c r="B630" s="1">
        <v>12</v>
      </c>
      <c r="C630" s="1">
        <v>12</v>
      </c>
    </row>
    <row r="631" spans="1:3">
      <c r="A631" s="56">
        <v>0.36874999999999902</v>
      </c>
      <c r="B631" s="1">
        <v>12</v>
      </c>
      <c r="C631" s="1">
        <v>12</v>
      </c>
    </row>
    <row r="632" spans="1:3">
      <c r="A632" s="56">
        <v>0.36944444444444402</v>
      </c>
      <c r="B632" s="1">
        <v>12</v>
      </c>
      <c r="C632" s="1">
        <v>12</v>
      </c>
    </row>
    <row r="633" spans="1:3">
      <c r="A633" s="56">
        <v>0.37013888888888802</v>
      </c>
      <c r="B633" s="1">
        <v>12</v>
      </c>
      <c r="C633" s="1">
        <v>12</v>
      </c>
    </row>
    <row r="634" spans="1:3">
      <c r="A634" s="56">
        <v>0.37083333333333202</v>
      </c>
      <c r="B634" s="1">
        <v>12</v>
      </c>
      <c r="C634" s="1">
        <v>12</v>
      </c>
    </row>
    <row r="635" spans="1:3">
      <c r="A635" s="56">
        <v>0.37152777777777701</v>
      </c>
      <c r="B635" s="1">
        <v>12</v>
      </c>
      <c r="C635" s="1">
        <v>12</v>
      </c>
    </row>
    <row r="636" spans="1:3">
      <c r="A636" s="56">
        <v>0.37222222222222101</v>
      </c>
      <c r="B636" s="1">
        <v>12</v>
      </c>
      <c r="C636" s="1">
        <v>12</v>
      </c>
    </row>
    <row r="637" spans="1:3">
      <c r="A637" s="56">
        <v>0.37291666666666601</v>
      </c>
      <c r="B637" s="1">
        <v>12</v>
      </c>
      <c r="C637" s="1">
        <v>12</v>
      </c>
    </row>
    <row r="638" spans="1:3">
      <c r="A638" s="56">
        <v>0.37361111111111001</v>
      </c>
      <c r="B638" s="1">
        <v>12</v>
      </c>
      <c r="C638" s="1">
        <v>12</v>
      </c>
    </row>
    <row r="639" spans="1:3">
      <c r="A639" s="56">
        <v>0.374305555555555</v>
      </c>
      <c r="B639" s="1">
        <v>12</v>
      </c>
      <c r="C639" s="1">
        <v>12</v>
      </c>
    </row>
    <row r="640" spans="1:3">
      <c r="A640" s="56">
        <v>0.374999999999999</v>
      </c>
      <c r="B640" s="1">
        <v>12</v>
      </c>
      <c r="C640" s="1">
        <v>12</v>
      </c>
    </row>
    <row r="641" spans="1:3">
      <c r="A641" s="56">
        <v>0.375694444444444</v>
      </c>
      <c r="B641" s="1">
        <v>12</v>
      </c>
      <c r="C641" s="1">
        <v>12</v>
      </c>
    </row>
    <row r="642" spans="1:3">
      <c r="A642" s="56">
        <v>0.376388888888888</v>
      </c>
      <c r="B642" s="1">
        <v>12</v>
      </c>
      <c r="C642" s="1">
        <v>12</v>
      </c>
    </row>
    <row r="643" spans="1:3">
      <c r="A643" s="56">
        <v>0.37708333333333199</v>
      </c>
      <c r="B643" s="1">
        <v>12</v>
      </c>
      <c r="C643" s="1">
        <v>12</v>
      </c>
    </row>
    <row r="644" spans="1:3">
      <c r="A644" s="56">
        <v>0.37777777777777699</v>
      </c>
      <c r="B644" s="1">
        <v>12</v>
      </c>
      <c r="C644" s="1">
        <v>12</v>
      </c>
    </row>
    <row r="645" spans="1:3">
      <c r="A645" s="56">
        <v>0.37847222222222099</v>
      </c>
      <c r="B645" s="1">
        <v>12</v>
      </c>
      <c r="C645" s="1">
        <v>12</v>
      </c>
    </row>
    <row r="646" spans="1:3">
      <c r="A646" s="56">
        <v>0.37916666666666599</v>
      </c>
      <c r="B646" s="1">
        <v>12</v>
      </c>
      <c r="C646" s="1">
        <v>12</v>
      </c>
    </row>
    <row r="647" spans="1:3">
      <c r="A647" s="56">
        <v>0.37986111111110998</v>
      </c>
      <c r="B647" s="1">
        <v>12</v>
      </c>
      <c r="C647" s="1">
        <v>12</v>
      </c>
    </row>
    <row r="648" spans="1:3">
      <c r="A648" s="56">
        <v>0.38055555555555498</v>
      </c>
      <c r="B648" s="1">
        <v>12</v>
      </c>
      <c r="C648" s="1">
        <v>12</v>
      </c>
    </row>
    <row r="649" spans="1:3">
      <c r="A649" s="56">
        <v>0.38124999999999898</v>
      </c>
      <c r="B649" s="1">
        <v>12</v>
      </c>
      <c r="C649" s="1">
        <v>12</v>
      </c>
    </row>
    <row r="650" spans="1:3">
      <c r="A650" s="56">
        <v>0.38194444444444298</v>
      </c>
      <c r="B650" s="1">
        <v>12</v>
      </c>
      <c r="C650" s="1">
        <v>12</v>
      </c>
    </row>
    <row r="651" spans="1:3">
      <c r="A651" s="56">
        <v>0.38263888888888797</v>
      </c>
      <c r="B651" s="1">
        <v>12</v>
      </c>
      <c r="C651" s="1">
        <v>12</v>
      </c>
    </row>
    <row r="652" spans="1:3">
      <c r="A652" s="56">
        <v>0.38333333333333203</v>
      </c>
      <c r="B652" s="1">
        <v>12</v>
      </c>
      <c r="C652" s="1">
        <v>12</v>
      </c>
    </row>
    <row r="653" spans="1:3">
      <c r="A653" s="56">
        <v>0.38402777777777702</v>
      </c>
      <c r="B653" s="1">
        <v>12</v>
      </c>
      <c r="C653" s="1">
        <v>12</v>
      </c>
    </row>
    <row r="654" spans="1:3">
      <c r="A654" s="56">
        <v>0.38472222222222102</v>
      </c>
      <c r="B654" s="1">
        <v>12</v>
      </c>
      <c r="C654" s="1">
        <v>12</v>
      </c>
    </row>
    <row r="655" spans="1:3">
      <c r="A655" s="56">
        <v>0.38541666666666602</v>
      </c>
      <c r="B655" s="1">
        <v>12</v>
      </c>
      <c r="C655" s="1">
        <v>12</v>
      </c>
    </row>
    <row r="656" spans="1:3">
      <c r="A656" s="56">
        <v>0.38611111111111002</v>
      </c>
      <c r="B656" s="1">
        <v>12</v>
      </c>
      <c r="C656" s="1">
        <v>12</v>
      </c>
    </row>
    <row r="657" spans="1:3">
      <c r="A657" s="56">
        <v>0.38680555555555501</v>
      </c>
      <c r="B657" s="1">
        <v>12</v>
      </c>
      <c r="C657" s="1">
        <v>12</v>
      </c>
    </row>
    <row r="658" spans="1:3">
      <c r="A658" s="56">
        <v>0.38749999999999901</v>
      </c>
      <c r="B658" s="1">
        <v>12</v>
      </c>
      <c r="C658" s="1">
        <v>12</v>
      </c>
    </row>
    <row r="659" spans="1:3">
      <c r="A659" s="56">
        <v>0.38819444444444301</v>
      </c>
      <c r="B659" s="1">
        <v>12</v>
      </c>
      <c r="C659" s="1">
        <v>12</v>
      </c>
    </row>
    <row r="660" spans="1:3">
      <c r="A660" s="56">
        <v>0.38888888888888801</v>
      </c>
      <c r="B660" s="1">
        <v>12</v>
      </c>
      <c r="C660" s="1">
        <v>12</v>
      </c>
    </row>
    <row r="661" spans="1:3">
      <c r="A661" s="56">
        <v>0.389583333333332</v>
      </c>
      <c r="B661" s="1">
        <v>12</v>
      </c>
      <c r="C661" s="1">
        <v>12</v>
      </c>
    </row>
    <row r="662" spans="1:3">
      <c r="A662" s="56">
        <v>0.390277777777777</v>
      </c>
      <c r="B662" s="1">
        <v>12</v>
      </c>
      <c r="C662" s="1">
        <v>12</v>
      </c>
    </row>
    <row r="663" spans="1:3">
      <c r="A663" s="56">
        <v>0.390972222222221</v>
      </c>
      <c r="B663" s="1">
        <v>12</v>
      </c>
      <c r="C663" s="1">
        <v>12</v>
      </c>
    </row>
    <row r="664" spans="1:3">
      <c r="A664" s="56">
        <v>0.391666666666666</v>
      </c>
      <c r="B664" s="1">
        <v>12</v>
      </c>
      <c r="C664" s="1">
        <v>12</v>
      </c>
    </row>
    <row r="665" spans="1:3">
      <c r="A665" s="56">
        <v>0.39236111111110999</v>
      </c>
      <c r="B665" s="1">
        <v>12</v>
      </c>
      <c r="C665" s="1">
        <v>12</v>
      </c>
    </row>
    <row r="666" spans="1:3">
      <c r="A666" s="56">
        <v>0.39305555555555499</v>
      </c>
      <c r="B666" s="1">
        <v>12</v>
      </c>
      <c r="C666" s="1">
        <v>12</v>
      </c>
    </row>
    <row r="667" spans="1:3">
      <c r="A667" s="56">
        <v>0.39374999999999899</v>
      </c>
      <c r="B667" s="1">
        <v>12</v>
      </c>
      <c r="C667" s="1">
        <v>12</v>
      </c>
    </row>
    <row r="668" spans="1:3">
      <c r="A668" s="56">
        <v>0.39444444444444299</v>
      </c>
      <c r="B668" s="1">
        <v>12</v>
      </c>
      <c r="C668" s="1">
        <v>12</v>
      </c>
    </row>
    <row r="669" spans="1:3">
      <c r="A669" s="56">
        <v>0.39513888888888798</v>
      </c>
      <c r="B669" s="1">
        <v>12</v>
      </c>
      <c r="C669" s="1">
        <v>12</v>
      </c>
    </row>
    <row r="670" spans="1:3">
      <c r="A670" s="56">
        <v>0.39583333333333198</v>
      </c>
      <c r="B670" s="1">
        <v>12</v>
      </c>
      <c r="C670" s="1">
        <v>12</v>
      </c>
    </row>
    <row r="671" spans="1:3">
      <c r="A671" s="56">
        <v>0.39652777777777698</v>
      </c>
      <c r="B671" s="1">
        <v>12</v>
      </c>
      <c r="C671" s="1">
        <v>12</v>
      </c>
    </row>
    <row r="672" spans="1:3">
      <c r="A672" s="56">
        <v>0.39722222222222098</v>
      </c>
      <c r="B672" s="1">
        <v>12</v>
      </c>
      <c r="C672" s="1">
        <v>12</v>
      </c>
    </row>
    <row r="673" spans="1:3">
      <c r="A673" s="56">
        <v>0.39791666666666597</v>
      </c>
      <c r="B673" s="1">
        <v>12</v>
      </c>
      <c r="C673" s="1">
        <v>12</v>
      </c>
    </row>
    <row r="674" spans="1:3">
      <c r="A674" s="56">
        <v>0.39861111111110997</v>
      </c>
      <c r="B674" s="1">
        <v>12</v>
      </c>
      <c r="C674" s="1">
        <v>12</v>
      </c>
    </row>
    <row r="675" spans="1:3">
      <c r="A675" s="56">
        <v>0.39930555555555503</v>
      </c>
      <c r="B675" s="1">
        <v>12</v>
      </c>
      <c r="C675" s="1">
        <v>12</v>
      </c>
    </row>
    <row r="676" spans="1:3">
      <c r="A676" s="56">
        <v>0.39999999999999902</v>
      </c>
      <c r="B676" s="1">
        <v>12</v>
      </c>
      <c r="C676" s="1">
        <v>12</v>
      </c>
    </row>
    <row r="677" spans="1:3">
      <c r="A677" s="56">
        <v>0.40069444444444302</v>
      </c>
      <c r="B677" s="1">
        <v>12</v>
      </c>
      <c r="C677" s="1">
        <v>12</v>
      </c>
    </row>
    <row r="678" spans="1:3">
      <c r="A678" s="56">
        <v>0.40138888888888802</v>
      </c>
      <c r="B678" s="1">
        <v>12</v>
      </c>
      <c r="C678" s="1">
        <v>12</v>
      </c>
    </row>
    <row r="679" spans="1:3">
      <c r="A679" s="56">
        <v>0.40208333333333202</v>
      </c>
      <c r="B679" s="1">
        <v>12</v>
      </c>
      <c r="C679" s="1">
        <v>12</v>
      </c>
    </row>
    <row r="680" spans="1:3">
      <c r="A680" s="56">
        <v>0.40277777777777701</v>
      </c>
      <c r="B680" s="1">
        <v>12</v>
      </c>
      <c r="C680" s="1">
        <v>12</v>
      </c>
    </row>
    <row r="681" spans="1:3">
      <c r="A681" s="56">
        <v>0.40347222222222101</v>
      </c>
      <c r="B681" s="1">
        <v>12</v>
      </c>
      <c r="C681" s="1">
        <v>12</v>
      </c>
    </row>
    <row r="682" spans="1:3">
      <c r="A682" s="56">
        <v>0.40416666666666601</v>
      </c>
      <c r="B682" s="1">
        <v>12</v>
      </c>
      <c r="C682" s="1">
        <v>12</v>
      </c>
    </row>
    <row r="683" spans="1:3">
      <c r="A683" s="56">
        <v>0.40486111111111001</v>
      </c>
      <c r="B683" s="1">
        <v>12</v>
      </c>
      <c r="C683" s="1">
        <v>12</v>
      </c>
    </row>
    <row r="684" spans="1:3">
      <c r="A684" s="56">
        <v>0.405555555555555</v>
      </c>
      <c r="B684" s="1">
        <v>12</v>
      </c>
      <c r="C684" s="1">
        <v>12</v>
      </c>
    </row>
    <row r="685" spans="1:3">
      <c r="A685" s="56">
        <v>0.406249999999999</v>
      </c>
      <c r="B685" s="1">
        <v>12</v>
      </c>
      <c r="C685" s="1">
        <v>12</v>
      </c>
    </row>
    <row r="686" spans="1:3">
      <c r="A686" s="56">
        <v>0.406944444444443</v>
      </c>
      <c r="B686" s="1">
        <v>12</v>
      </c>
      <c r="C686" s="1">
        <v>12</v>
      </c>
    </row>
    <row r="687" spans="1:3">
      <c r="A687" s="56">
        <v>0.407638888888888</v>
      </c>
      <c r="B687" s="1">
        <v>12</v>
      </c>
      <c r="C687" s="1">
        <v>12</v>
      </c>
    </row>
    <row r="688" spans="1:3">
      <c r="A688" s="56">
        <v>0.40833333333333199</v>
      </c>
      <c r="B688" s="1">
        <v>12</v>
      </c>
      <c r="C688" s="1">
        <v>12</v>
      </c>
    </row>
    <row r="689" spans="1:3">
      <c r="A689" s="56">
        <v>0.40902777777777699</v>
      </c>
      <c r="B689" s="1">
        <v>12</v>
      </c>
      <c r="C689" s="1">
        <v>12</v>
      </c>
    </row>
    <row r="690" spans="1:3">
      <c r="A690" s="56">
        <v>0.40972222222222099</v>
      </c>
      <c r="B690" s="1">
        <v>12</v>
      </c>
      <c r="C690" s="1">
        <v>12</v>
      </c>
    </row>
    <row r="691" spans="1:3">
      <c r="A691" s="56">
        <v>0.41041666666666599</v>
      </c>
      <c r="B691" s="1">
        <v>12</v>
      </c>
      <c r="C691" s="1">
        <v>12</v>
      </c>
    </row>
    <row r="692" spans="1:3">
      <c r="A692" s="56">
        <v>0.41111111111110998</v>
      </c>
      <c r="B692" s="1">
        <v>12</v>
      </c>
      <c r="C692" s="1">
        <v>12</v>
      </c>
    </row>
    <row r="693" spans="1:3">
      <c r="A693" s="56">
        <v>0.41180555555555398</v>
      </c>
      <c r="B693" s="1">
        <v>12</v>
      </c>
      <c r="C693" s="1">
        <v>12</v>
      </c>
    </row>
    <row r="694" spans="1:3">
      <c r="A694" s="56">
        <v>0.41249999999999898</v>
      </c>
      <c r="B694" s="1">
        <v>12</v>
      </c>
      <c r="C694" s="1">
        <v>12</v>
      </c>
    </row>
    <row r="695" spans="1:3">
      <c r="A695" s="56">
        <v>0.41319444444444298</v>
      </c>
      <c r="B695" s="1">
        <v>12</v>
      </c>
      <c r="C695" s="1">
        <v>12</v>
      </c>
    </row>
    <row r="696" spans="1:3">
      <c r="A696" s="56">
        <v>0.41388888888888797</v>
      </c>
      <c r="B696" s="1">
        <v>12</v>
      </c>
      <c r="C696" s="1">
        <v>12</v>
      </c>
    </row>
    <row r="697" spans="1:3">
      <c r="A697" s="56">
        <v>0.41458333333333203</v>
      </c>
      <c r="B697" s="1">
        <v>12</v>
      </c>
      <c r="C697" s="1">
        <v>12</v>
      </c>
    </row>
    <row r="698" spans="1:3">
      <c r="A698" s="56">
        <v>0.41527777777777702</v>
      </c>
      <c r="B698" s="1">
        <v>12</v>
      </c>
      <c r="C698" s="1">
        <v>12</v>
      </c>
    </row>
    <row r="699" spans="1:3">
      <c r="A699" s="56">
        <v>0.41597222222222102</v>
      </c>
      <c r="B699" s="1">
        <v>12</v>
      </c>
      <c r="C699" s="1">
        <v>12</v>
      </c>
    </row>
    <row r="700" spans="1:3">
      <c r="A700" s="56">
        <v>0.41666666666666602</v>
      </c>
      <c r="B700" s="1">
        <v>12</v>
      </c>
      <c r="C700" s="1">
        <v>12</v>
      </c>
    </row>
    <row r="701" spans="1:3">
      <c r="A701" s="56">
        <v>0.41736111111111002</v>
      </c>
      <c r="B701" s="1">
        <v>12</v>
      </c>
      <c r="C701" s="1">
        <v>12</v>
      </c>
    </row>
    <row r="702" spans="1:3">
      <c r="A702" s="56">
        <v>0.41805555555555401</v>
      </c>
      <c r="B702" s="1">
        <v>12</v>
      </c>
      <c r="C702" s="1">
        <v>12</v>
      </c>
    </row>
    <row r="703" spans="1:3">
      <c r="A703" s="56">
        <v>0.41874999999999901</v>
      </c>
      <c r="B703" s="1">
        <v>12</v>
      </c>
      <c r="C703" s="1">
        <v>12</v>
      </c>
    </row>
    <row r="704" spans="1:3">
      <c r="A704" s="56">
        <v>0.41944444444444301</v>
      </c>
      <c r="B704" s="1">
        <v>12</v>
      </c>
      <c r="C704" s="1">
        <v>12</v>
      </c>
    </row>
    <row r="705" spans="1:3">
      <c r="A705" s="56">
        <v>0.42013888888888801</v>
      </c>
      <c r="B705" s="1">
        <v>12</v>
      </c>
      <c r="C705" s="1">
        <v>12</v>
      </c>
    </row>
    <row r="706" spans="1:3">
      <c r="A706" s="56">
        <v>0.420833333333332</v>
      </c>
      <c r="B706" s="1">
        <v>12</v>
      </c>
      <c r="C706" s="1">
        <v>12</v>
      </c>
    </row>
    <row r="707" spans="1:3">
      <c r="A707" s="56">
        <v>0.421527777777777</v>
      </c>
      <c r="B707" s="1">
        <v>12</v>
      </c>
      <c r="C707" s="1">
        <v>12</v>
      </c>
    </row>
    <row r="708" spans="1:3">
      <c r="A708" s="56">
        <v>0.422222222222221</v>
      </c>
      <c r="B708" s="1">
        <v>12</v>
      </c>
      <c r="C708" s="1">
        <v>12</v>
      </c>
    </row>
    <row r="709" spans="1:3">
      <c r="A709" s="56">
        <v>0.422916666666666</v>
      </c>
      <c r="B709" s="1">
        <v>12</v>
      </c>
      <c r="C709" s="1">
        <v>12</v>
      </c>
    </row>
    <row r="710" spans="1:3">
      <c r="A710" s="56">
        <v>0.42361111111110999</v>
      </c>
      <c r="B710" s="1">
        <v>12</v>
      </c>
      <c r="C710" s="1">
        <v>12</v>
      </c>
    </row>
    <row r="711" spans="1:3">
      <c r="A711" s="56">
        <v>0.42430555555555399</v>
      </c>
      <c r="B711" s="1">
        <v>12</v>
      </c>
      <c r="C711" s="1">
        <v>12</v>
      </c>
    </row>
    <row r="712" spans="1:3">
      <c r="A712" s="56">
        <v>0.42499999999999899</v>
      </c>
      <c r="B712" s="1">
        <v>12</v>
      </c>
      <c r="C712" s="1">
        <v>12</v>
      </c>
    </row>
    <row r="713" spans="1:3">
      <c r="A713" s="56">
        <v>0.42569444444444299</v>
      </c>
      <c r="B713" s="1">
        <v>12</v>
      </c>
      <c r="C713" s="1">
        <v>12</v>
      </c>
    </row>
    <row r="714" spans="1:3">
      <c r="A714" s="56">
        <v>0.42638888888888798</v>
      </c>
      <c r="B714" s="1">
        <v>12</v>
      </c>
      <c r="C714" s="1">
        <v>12</v>
      </c>
    </row>
    <row r="715" spans="1:3">
      <c r="A715" s="56">
        <v>0.42708333333333198</v>
      </c>
      <c r="B715" s="1">
        <v>12</v>
      </c>
      <c r="C715" s="1">
        <v>12</v>
      </c>
    </row>
    <row r="716" spans="1:3">
      <c r="A716" s="56">
        <v>0.42777777777777698</v>
      </c>
      <c r="B716" s="1">
        <v>12</v>
      </c>
      <c r="C716" s="1">
        <v>12</v>
      </c>
    </row>
    <row r="717" spans="1:3">
      <c r="A717" s="56">
        <v>0.42847222222222098</v>
      </c>
      <c r="B717" s="1">
        <v>12</v>
      </c>
      <c r="C717" s="1">
        <v>12</v>
      </c>
    </row>
    <row r="718" spans="1:3">
      <c r="A718" s="56">
        <v>0.42916666666666597</v>
      </c>
      <c r="B718" s="1">
        <v>12</v>
      </c>
      <c r="C718" s="1">
        <v>12</v>
      </c>
    </row>
    <row r="719" spans="1:3">
      <c r="A719" s="56">
        <v>0.42986111111110997</v>
      </c>
      <c r="B719" s="1">
        <v>12</v>
      </c>
      <c r="C719" s="1">
        <v>12</v>
      </c>
    </row>
    <row r="720" spans="1:3">
      <c r="A720" s="56">
        <v>0.43055555555555403</v>
      </c>
      <c r="B720" s="1">
        <v>12</v>
      </c>
      <c r="C720" s="1">
        <v>12</v>
      </c>
    </row>
    <row r="721" spans="1:3">
      <c r="A721" s="56">
        <v>0.43124999999999902</v>
      </c>
      <c r="B721" s="1">
        <v>12</v>
      </c>
      <c r="C721" s="1">
        <v>12</v>
      </c>
    </row>
    <row r="722" spans="1:3">
      <c r="A722" s="56">
        <v>0.43194444444444302</v>
      </c>
      <c r="B722" s="1">
        <v>12</v>
      </c>
      <c r="C722" s="1">
        <v>12</v>
      </c>
    </row>
    <row r="723" spans="1:3">
      <c r="A723" s="56">
        <v>0.43263888888888802</v>
      </c>
      <c r="B723" s="1">
        <v>12</v>
      </c>
      <c r="C723" s="1">
        <v>12</v>
      </c>
    </row>
    <row r="724" spans="1:3">
      <c r="A724" s="56">
        <v>0.43333333333333202</v>
      </c>
      <c r="B724" s="1">
        <v>12</v>
      </c>
      <c r="C724" s="1">
        <v>12</v>
      </c>
    </row>
    <row r="725" spans="1:3">
      <c r="A725" s="56">
        <v>0.43402777777777701</v>
      </c>
      <c r="B725" s="1">
        <v>12</v>
      </c>
      <c r="C725" s="1">
        <v>12</v>
      </c>
    </row>
    <row r="726" spans="1:3">
      <c r="A726" s="56">
        <v>0.43472222222222101</v>
      </c>
      <c r="B726" s="1">
        <v>12</v>
      </c>
      <c r="C726" s="1">
        <v>12</v>
      </c>
    </row>
    <row r="727" spans="1:3">
      <c r="A727" s="56">
        <v>0.43541666666666601</v>
      </c>
      <c r="B727" s="1">
        <v>12</v>
      </c>
      <c r="C727" s="1">
        <v>12</v>
      </c>
    </row>
    <row r="728" spans="1:3">
      <c r="A728" s="56">
        <v>0.43611111111111001</v>
      </c>
      <c r="B728" s="1">
        <v>12</v>
      </c>
      <c r="C728" s="1">
        <v>12</v>
      </c>
    </row>
    <row r="729" spans="1:3">
      <c r="A729" s="56">
        <v>0.436805555555554</v>
      </c>
      <c r="B729" s="1">
        <v>12</v>
      </c>
      <c r="C729" s="1">
        <v>12</v>
      </c>
    </row>
    <row r="730" spans="1:3">
      <c r="A730" s="56">
        <v>0.437499999999999</v>
      </c>
      <c r="B730" s="1">
        <v>12</v>
      </c>
      <c r="C730" s="1">
        <v>12</v>
      </c>
    </row>
    <row r="731" spans="1:3">
      <c r="A731" s="56">
        <v>0.438194444444443</v>
      </c>
      <c r="B731" s="1">
        <v>12</v>
      </c>
      <c r="C731" s="1">
        <v>12</v>
      </c>
    </row>
    <row r="732" spans="1:3">
      <c r="A732" s="56">
        <v>0.438888888888888</v>
      </c>
      <c r="B732" s="1">
        <v>12</v>
      </c>
      <c r="C732" s="1">
        <v>12</v>
      </c>
    </row>
    <row r="733" spans="1:3">
      <c r="A733" s="56">
        <v>0.43958333333333199</v>
      </c>
      <c r="B733" s="1">
        <v>12</v>
      </c>
      <c r="C733" s="1">
        <v>12</v>
      </c>
    </row>
    <row r="734" spans="1:3">
      <c r="A734" s="56">
        <v>0.44027777777777699</v>
      </c>
      <c r="B734" s="1">
        <v>12</v>
      </c>
      <c r="C734" s="1">
        <v>12</v>
      </c>
    </row>
    <row r="735" spans="1:3">
      <c r="A735" s="56">
        <v>0.44097222222222099</v>
      </c>
      <c r="B735" s="1">
        <v>12</v>
      </c>
      <c r="C735" s="1">
        <v>12</v>
      </c>
    </row>
    <row r="736" spans="1:3">
      <c r="A736" s="56">
        <v>0.44166666666666599</v>
      </c>
      <c r="B736" s="1">
        <v>12</v>
      </c>
      <c r="C736" s="1">
        <v>12</v>
      </c>
    </row>
    <row r="737" spans="1:3">
      <c r="A737" s="56">
        <v>0.44236111111110998</v>
      </c>
      <c r="B737" s="1">
        <v>12</v>
      </c>
      <c r="C737" s="1">
        <v>12</v>
      </c>
    </row>
    <row r="738" spans="1:3">
      <c r="A738" s="56">
        <v>0.44305555555555398</v>
      </c>
      <c r="B738" s="1">
        <v>12</v>
      </c>
      <c r="C738" s="1">
        <v>12</v>
      </c>
    </row>
    <row r="739" spans="1:3">
      <c r="A739" s="56">
        <v>0.44374999999999898</v>
      </c>
      <c r="B739" s="1">
        <v>12</v>
      </c>
      <c r="C739" s="1">
        <v>12</v>
      </c>
    </row>
    <row r="740" spans="1:3">
      <c r="A740" s="56">
        <v>0.44444444444444298</v>
      </c>
      <c r="B740" s="1">
        <v>12</v>
      </c>
      <c r="C740" s="1">
        <v>12</v>
      </c>
    </row>
    <row r="741" spans="1:3">
      <c r="A741" s="56">
        <v>0.44513888888888797</v>
      </c>
      <c r="B741" s="1">
        <v>12</v>
      </c>
      <c r="C741" s="1">
        <v>12</v>
      </c>
    </row>
    <row r="742" spans="1:3">
      <c r="A742" s="56">
        <v>0.44583333333333203</v>
      </c>
      <c r="B742" s="1">
        <v>12</v>
      </c>
      <c r="C742" s="1">
        <v>12</v>
      </c>
    </row>
    <row r="743" spans="1:3">
      <c r="A743" s="56">
        <v>0.44652777777777702</v>
      </c>
      <c r="B743" s="1">
        <v>12</v>
      </c>
      <c r="C743" s="1">
        <v>12</v>
      </c>
    </row>
    <row r="744" spans="1:3">
      <c r="A744" s="56">
        <v>0.44722222222222102</v>
      </c>
      <c r="B744" s="1">
        <v>12</v>
      </c>
      <c r="C744" s="1">
        <v>12</v>
      </c>
    </row>
    <row r="745" spans="1:3">
      <c r="A745" s="56">
        <v>0.44791666666666502</v>
      </c>
      <c r="B745" s="1">
        <v>12</v>
      </c>
      <c r="C745" s="1">
        <v>12</v>
      </c>
    </row>
    <row r="746" spans="1:3">
      <c r="A746" s="56">
        <v>0.44861111111111002</v>
      </c>
      <c r="B746" s="1">
        <v>12</v>
      </c>
      <c r="C746" s="1">
        <v>12</v>
      </c>
    </row>
    <row r="747" spans="1:3">
      <c r="A747" s="56">
        <v>0.44930555555555401</v>
      </c>
      <c r="B747" s="1">
        <v>12</v>
      </c>
      <c r="C747" s="1">
        <v>12</v>
      </c>
    </row>
    <row r="748" spans="1:3">
      <c r="A748" s="56">
        <v>0.44999999999999901</v>
      </c>
      <c r="B748" s="1">
        <v>12</v>
      </c>
      <c r="C748" s="1">
        <v>12</v>
      </c>
    </row>
    <row r="749" spans="1:3">
      <c r="A749" s="56">
        <v>0.45069444444444301</v>
      </c>
      <c r="B749" s="1">
        <v>12</v>
      </c>
      <c r="C749" s="1">
        <v>12</v>
      </c>
    </row>
    <row r="750" spans="1:3">
      <c r="A750" s="56">
        <v>0.45138888888888801</v>
      </c>
      <c r="B750" s="1">
        <v>12</v>
      </c>
      <c r="C750" s="1">
        <v>12</v>
      </c>
    </row>
    <row r="751" spans="1:3">
      <c r="A751" s="56">
        <v>0.452083333333332</v>
      </c>
      <c r="B751" s="1">
        <v>12</v>
      </c>
      <c r="C751" s="1">
        <v>12</v>
      </c>
    </row>
    <row r="752" spans="1:3">
      <c r="A752" s="56">
        <v>0.452777777777777</v>
      </c>
      <c r="B752" s="1">
        <v>12</v>
      </c>
      <c r="C752" s="1">
        <v>12</v>
      </c>
    </row>
    <row r="753" spans="1:3">
      <c r="A753" s="56">
        <v>0.453472222222221</v>
      </c>
      <c r="B753" s="1">
        <v>12</v>
      </c>
      <c r="C753" s="1">
        <v>12</v>
      </c>
    </row>
    <row r="754" spans="1:3">
      <c r="A754" s="56">
        <v>0.454166666666665</v>
      </c>
      <c r="B754" s="1">
        <v>12</v>
      </c>
      <c r="C754" s="1">
        <v>12</v>
      </c>
    </row>
    <row r="755" spans="1:3">
      <c r="A755" s="56">
        <v>0.45486111111110999</v>
      </c>
      <c r="B755" s="1">
        <v>12</v>
      </c>
      <c r="C755" s="1">
        <v>12</v>
      </c>
    </row>
    <row r="756" spans="1:3">
      <c r="A756" s="56">
        <v>0.45555555555555399</v>
      </c>
      <c r="B756" s="1">
        <v>12</v>
      </c>
      <c r="C756" s="1">
        <v>12</v>
      </c>
    </row>
    <row r="757" spans="1:3">
      <c r="A757" s="56">
        <v>0.45624999999999899</v>
      </c>
      <c r="B757" s="1">
        <v>12</v>
      </c>
      <c r="C757" s="1">
        <v>12</v>
      </c>
    </row>
    <row r="758" spans="1:3">
      <c r="A758" s="56">
        <v>0.45694444444444299</v>
      </c>
      <c r="B758" s="1">
        <v>12</v>
      </c>
      <c r="C758" s="1">
        <v>12</v>
      </c>
    </row>
    <row r="759" spans="1:3">
      <c r="A759" s="56">
        <v>0.45763888888888798</v>
      </c>
      <c r="B759" s="1">
        <v>12</v>
      </c>
      <c r="C759" s="1">
        <v>12</v>
      </c>
    </row>
    <row r="760" spans="1:3">
      <c r="A760" s="56">
        <v>0.45833333333333198</v>
      </c>
      <c r="B760" s="1">
        <v>12</v>
      </c>
      <c r="C760" s="1">
        <v>12</v>
      </c>
    </row>
    <row r="761" spans="1:3">
      <c r="A761" s="56">
        <v>0.45902777777777698</v>
      </c>
      <c r="B761" s="1">
        <v>12</v>
      </c>
      <c r="C761" s="1">
        <v>12</v>
      </c>
    </row>
    <row r="762" spans="1:3">
      <c r="A762" s="56">
        <v>0.45972222222222098</v>
      </c>
      <c r="B762" s="1">
        <v>12</v>
      </c>
      <c r="C762" s="1">
        <v>12</v>
      </c>
    </row>
    <row r="763" spans="1:3">
      <c r="A763" s="56">
        <v>0.46041666666666498</v>
      </c>
      <c r="B763" s="1">
        <v>12</v>
      </c>
      <c r="C763" s="1">
        <v>12</v>
      </c>
    </row>
    <row r="764" spans="1:3">
      <c r="A764" s="56">
        <v>0.46111111111110997</v>
      </c>
      <c r="B764" s="1">
        <v>12</v>
      </c>
      <c r="C764" s="1">
        <v>12</v>
      </c>
    </row>
    <row r="765" spans="1:3">
      <c r="A765" s="56">
        <v>0.46180555555555403</v>
      </c>
      <c r="B765" s="1">
        <v>12</v>
      </c>
      <c r="C765" s="1">
        <v>12</v>
      </c>
    </row>
    <row r="766" spans="1:3">
      <c r="A766" s="56">
        <v>0.46249999999999902</v>
      </c>
      <c r="B766" s="1">
        <v>12</v>
      </c>
      <c r="C766" s="1">
        <v>12</v>
      </c>
    </row>
    <row r="767" spans="1:3">
      <c r="A767" s="56">
        <v>0.46319444444444302</v>
      </c>
      <c r="B767" s="1">
        <v>12</v>
      </c>
      <c r="C767" s="1">
        <v>12</v>
      </c>
    </row>
    <row r="768" spans="1:3">
      <c r="A768" s="56">
        <v>0.46388888888888802</v>
      </c>
      <c r="B768" s="1">
        <v>12</v>
      </c>
      <c r="C768" s="1">
        <v>12</v>
      </c>
    </row>
    <row r="769" spans="1:3">
      <c r="A769" s="56">
        <v>0.46458333333333202</v>
      </c>
      <c r="B769" s="1">
        <v>12</v>
      </c>
      <c r="C769" s="1">
        <v>12</v>
      </c>
    </row>
    <row r="770" spans="1:3">
      <c r="A770" s="56">
        <v>0.46527777777777701</v>
      </c>
      <c r="B770" s="1">
        <v>12</v>
      </c>
      <c r="C770" s="1">
        <v>12</v>
      </c>
    </row>
    <row r="771" spans="1:3">
      <c r="A771" s="56">
        <v>0.46597222222222101</v>
      </c>
      <c r="B771" s="1">
        <v>12</v>
      </c>
      <c r="C771" s="1">
        <v>12</v>
      </c>
    </row>
    <row r="772" spans="1:3">
      <c r="A772" s="56">
        <v>0.46666666666666501</v>
      </c>
      <c r="B772" s="1">
        <v>12</v>
      </c>
      <c r="C772" s="1">
        <v>12</v>
      </c>
    </row>
    <row r="773" spans="1:3">
      <c r="A773" s="56">
        <v>0.46736111111111001</v>
      </c>
      <c r="B773" s="1">
        <v>12</v>
      </c>
      <c r="C773" s="1">
        <v>12</v>
      </c>
    </row>
    <row r="774" spans="1:3">
      <c r="A774" s="56">
        <v>0.468055555555554</v>
      </c>
      <c r="B774" s="1">
        <v>12</v>
      </c>
      <c r="C774" s="1">
        <v>12</v>
      </c>
    </row>
    <row r="775" spans="1:3">
      <c r="A775" s="56">
        <v>0.468749999999999</v>
      </c>
      <c r="B775" s="1">
        <v>12</v>
      </c>
      <c r="C775" s="1">
        <v>12</v>
      </c>
    </row>
    <row r="776" spans="1:3">
      <c r="A776" s="56">
        <v>0.469444444444443</v>
      </c>
      <c r="B776" s="1">
        <v>12</v>
      </c>
      <c r="C776" s="1">
        <v>12</v>
      </c>
    </row>
    <row r="777" spans="1:3">
      <c r="A777" s="56">
        <v>0.470138888888888</v>
      </c>
      <c r="B777" s="1">
        <v>12</v>
      </c>
      <c r="C777" s="1">
        <v>12</v>
      </c>
    </row>
    <row r="778" spans="1:3">
      <c r="A778" s="56">
        <v>0.47083333333333199</v>
      </c>
      <c r="B778" s="1">
        <v>12</v>
      </c>
      <c r="C778" s="1">
        <v>12</v>
      </c>
    </row>
    <row r="779" spans="1:3">
      <c r="A779" s="56">
        <v>0.47152777777777699</v>
      </c>
      <c r="B779" s="1">
        <v>12</v>
      </c>
      <c r="C779" s="1">
        <v>12</v>
      </c>
    </row>
    <row r="780" spans="1:3">
      <c r="A780" s="56">
        <v>0.47222222222222099</v>
      </c>
      <c r="B780" s="1">
        <v>12</v>
      </c>
      <c r="C780" s="1">
        <v>12</v>
      </c>
    </row>
    <row r="781" spans="1:3">
      <c r="A781" s="56">
        <v>0.47291666666666499</v>
      </c>
      <c r="B781" s="1">
        <v>12</v>
      </c>
      <c r="C781" s="1">
        <v>12</v>
      </c>
    </row>
    <row r="782" spans="1:3">
      <c r="A782" s="56">
        <v>0.47361111111110998</v>
      </c>
      <c r="B782" s="1">
        <v>12</v>
      </c>
      <c r="C782" s="1">
        <v>12</v>
      </c>
    </row>
    <row r="783" spans="1:3">
      <c r="A783" s="56">
        <v>0.47430555555555398</v>
      </c>
      <c r="B783" s="1">
        <v>12</v>
      </c>
      <c r="C783" s="1">
        <v>12</v>
      </c>
    </row>
    <row r="784" spans="1:3">
      <c r="A784" s="56">
        <v>0.47499999999999898</v>
      </c>
      <c r="B784" s="1">
        <v>12</v>
      </c>
      <c r="C784" s="1">
        <v>12</v>
      </c>
    </row>
    <row r="785" spans="1:3">
      <c r="A785" s="56">
        <v>0.47569444444444298</v>
      </c>
      <c r="B785" s="1">
        <v>12</v>
      </c>
      <c r="C785" s="1">
        <v>12</v>
      </c>
    </row>
    <row r="786" spans="1:3">
      <c r="A786" s="56">
        <v>0.47638888888888797</v>
      </c>
      <c r="B786" s="1">
        <v>12</v>
      </c>
      <c r="C786" s="1">
        <v>12</v>
      </c>
    </row>
    <row r="787" spans="1:3">
      <c r="A787" s="56">
        <v>0.47708333333333203</v>
      </c>
      <c r="B787" s="1">
        <v>12</v>
      </c>
      <c r="C787" s="1">
        <v>12</v>
      </c>
    </row>
    <row r="788" spans="1:3">
      <c r="A788" s="56">
        <v>0.47777777777777602</v>
      </c>
      <c r="B788" s="1">
        <v>12</v>
      </c>
      <c r="C788" s="1">
        <v>12</v>
      </c>
    </row>
    <row r="789" spans="1:3">
      <c r="A789" s="56">
        <v>0.47847222222222102</v>
      </c>
      <c r="B789" s="1">
        <v>12</v>
      </c>
      <c r="C789" s="1">
        <v>12</v>
      </c>
    </row>
    <row r="790" spans="1:3">
      <c r="A790" s="56">
        <v>0.47916666666666502</v>
      </c>
      <c r="B790" s="1">
        <v>12</v>
      </c>
      <c r="C790" s="1">
        <v>12</v>
      </c>
    </row>
    <row r="791" spans="1:3">
      <c r="A791" s="56">
        <v>0.47986111111111002</v>
      </c>
      <c r="B791" s="1">
        <v>12</v>
      </c>
      <c r="C791" s="1">
        <v>12</v>
      </c>
    </row>
    <row r="792" spans="1:3">
      <c r="A792" s="56">
        <v>0.48055555555555401</v>
      </c>
      <c r="B792" s="1">
        <v>12</v>
      </c>
      <c r="C792" s="1">
        <v>12</v>
      </c>
    </row>
    <row r="793" spans="1:3">
      <c r="A793" s="56">
        <v>0.48124999999999901</v>
      </c>
      <c r="B793" s="1">
        <v>12</v>
      </c>
      <c r="C793" s="1">
        <v>12</v>
      </c>
    </row>
    <row r="794" spans="1:3">
      <c r="A794" s="56">
        <v>0.48194444444444301</v>
      </c>
      <c r="B794" s="1">
        <v>12</v>
      </c>
      <c r="C794" s="1">
        <v>12</v>
      </c>
    </row>
    <row r="795" spans="1:3">
      <c r="A795" s="56">
        <v>0.48263888888888801</v>
      </c>
      <c r="B795" s="1">
        <v>12</v>
      </c>
      <c r="C795" s="1">
        <v>12</v>
      </c>
    </row>
    <row r="796" spans="1:3">
      <c r="A796" s="56">
        <v>0.483333333333332</v>
      </c>
      <c r="B796" s="1">
        <v>12</v>
      </c>
      <c r="C796" s="1">
        <v>12</v>
      </c>
    </row>
    <row r="797" spans="1:3">
      <c r="A797" s="56">
        <v>0.484027777777776</v>
      </c>
      <c r="B797" s="1">
        <v>12</v>
      </c>
      <c r="C797" s="1">
        <v>12</v>
      </c>
    </row>
    <row r="798" spans="1:3">
      <c r="A798" s="56">
        <v>0.484722222222221</v>
      </c>
      <c r="B798" s="1">
        <v>12</v>
      </c>
      <c r="C798" s="1">
        <v>12</v>
      </c>
    </row>
    <row r="799" spans="1:3">
      <c r="A799" s="56">
        <v>0.485416666666665</v>
      </c>
      <c r="B799" s="1">
        <v>12</v>
      </c>
      <c r="C799" s="1">
        <v>12</v>
      </c>
    </row>
    <row r="800" spans="1:3">
      <c r="A800" s="56">
        <v>0.48611111111110999</v>
      </c>
      <c r="B800" s="1">
        <v>12</v>
      </c>
      <c r="C800" s="1">
        <v>12</v>
      </c>
    </row>
    <row r="801" spans="1:3">
      <c r="A801" s="56">
        <v>0.48680555555555399</v>
      </c>
      <c r="B801" s="1">
        <v>12</v>
      </c>
      <c r="C801" s="1">
        <v>12</v>
      </c>
    </row>
    <row r="802" spans="1:3">
      <c r="A802" s="56">
        <v>0.48749999999999899</v>
      </c>
      <c r="B802" s="1">
        <v>12</v>
      </c>
      <c r="C802" s="1">
        <v>12</v>
      </c>
    </row>
    <row r="803" spans="1:3">
      <c r="A803" s="56">
        <v>0.48819444444444299</v>
      </c>
      <c r="B803" s="1">
        <v>12</v>
      </c>
      <c r="C803" s="1">
        <v>12</v>
      </c>
    </row>
    <row r="804" spans="1:3">
      <c r="A804" s="56">
        <v>0.48888888888888798</v>
      </c>
      <c r="B804" s="1">
        <v>12</v>
      </c>
      <c r="C804" s="1">
        <v>12</v>
      </c>
    </row>
    <row r="805" spans="1:3">
      <c r="A805" s="56">
        <v>0.48958333333333198</v>
      </c>
      <c r="B805" s="1">
        <v>12</v>
      </c>
      <c r="C805" s="1">
        <v>12</v>
      </c>
    </row>
    <row r="806" spans="1:3">
      <c r="A806" s="56">
        <v>0.49027777777777598</v>
      </c>
      <c r="B806" s="1">
        <v>12</v>
      </c>
      <c r="C806" s="1">
        <v>12</v>
      </c>
    </row>
    <row r="807" spans="1:3">
      <c r="A807" s="56">
        <v>0.49097222222222098</v>
      </c>
      <c r="B807" s="1">
        <v>12</v>
      </c>
      <c r="C807" s="1">
        <v>12</v>
      </c>
    </row>
    <row r="808" spans="1:3">
      <c r="A808" s="56">
        <v>0.49166666666666498</v>
      </c>
      <c r="B808" s="1">
        <v>12</v>
      </c>
      <c r="C808" s="1">
        <v>12</v>
      </c>
    </row>
    <row r="809" spans="1:3">
      <c r="A809" s="56">
        <v>0.49236111111110997</v>
      </c>
      <c r="B809" s="1">
        <v>12</v>
      </c>
      <c r="C809" s="1">
        <v>12</v>
      </c>
    </row>
    <row r="810" spans="1:3">
      <c r="A810" s="56">
        <v>0.49305555555555403</v>
      </c>
      <c r="B810" s="1">
        <v>12</v>
      </c>
      <c r="C810" s="1">
        <v>12</v>
      </c>
    </row>
    <row r="811" spans="1:3">
      <c r="A811" s="56">
        <v>0.49374999999999902</v>
      </c>
      <c r="B811" s="1">
        <v>12</v>
      </c>
      <c r="C811" s="1">
        <v>12</v>
      </c>
    </row>
    <row r="812" spans="1:3">
      <c r="A812" s="56">
        <v>0.49444444444444302</v>
      </c>
      <c r="B812" s="1">
        <v>12</v>
      </c>
      <c r="C812" s="1">
        <v>12</v>
      </c>
    </row>
    <row r="813" spans="1:3">
      <c r="A813" s="56">
        <v>0.49513888888888802</v>
      </c>
      <c r="B813" s="1">
        <v>12</v>
      </c>
      <c r="C813" s="1">
        <v>12</v>
      </c>
    </row>
    <row r="814" spans="1:3">
      <c r="A814" s="56">
        <v>0.49583333333333202</v>
      </c>
      <c r="B814" s="1">
        <v>12</v>
      </c>
      <c r="C814" s="1">
        <v>12</v>
      </c>
    </row>
    <row r="815" spans="1:3">
      <c r="A815" s="56">
        <v>0.49652777777777601</v>
      </c>
      <c r="B815" s="1">
        <v>12</v>
      </c>
      <c r="C815" s="1">
        <v>12</v>
      </c>
    </row>
    <row r="816" spans="1:3">
      <c r="A816" s="56">
        <v>0.49722222222222101</v>
      </c>
      <c r="B816" s="1">
        <v>12</v>
      </c>
      <c r="C816" s="1">
        <v>12</v>
      </c>
    </row>
    <row r="817" spans="1:3">
      <c r="A817" s="56">
        <v>0.49791666666666501</v>
      </c>
      <c r="B817" s="1">
        <v>12</v>
      </c>
      <c r="C817" s="1">
        <v>12</v>
      </c>
    </row>
    <row r="818" spans="1:3">
      <c r="A818" s="56">
        <v>0.49861111111111001</v>
      </c>
      <c r="B818" s="1">
        <v>12</v>
      </c>
      <c r="C818" s="1">
        <v>12</v>
      </c>
    </row>
    <row r="819" spans="1:3">
      <c r="A819" s="56">
        <v>0.499305555555554</v>
      </c>
      <c r="B819" s="1">
        <v>12</v>
      </c>
      <c r="C819" s="1">
        <v>12</v>
      </c>
    </row>
    <row r="820" spans="1:3">
      <c r="A820" s="56">
        <v>0.499999999999999</v>
      </c>
      <c r="B820" s="1">
        <v>12</v>
      </c>
      <c r="C820" s="59">
        <v>14</v>
      </c>
    </row>
    <row r="821" spans="1:3">
      <c r="A821" s="57">
        <v>0.500694444444443</v>
      </c>
      <c r="B821" s="59">
        <v>14</v>
      </c>
      <c r="C821" s="1">
        <v>14</v>
      </c>
    </row>
    <row r="822" spans="1:3">
      <c r="A822" s="56">
        <v>0.501388888888888</v>
      </c>
      <c r="B822" s="1">
        <v>14</v>
      </c>
      <c r="C822" s="1">
        <v>14</v>
      </c>
    </row>
    <row r="823" spans="1:3">
      <c r="A823" s="56">
        <v>0.50208333333333199</v>
      </c>
      <c r="B823" s="1">
        <v>14</v>
      </c>
      <c r="C823" s="1">
        <v>14</v>
      </c>
    </row>
    <row r="824" spans="1:3">
      <c r="A824" s="56">
        <v>0.50277777777777599</v>
      </c>
      <c r="B824" s="1">
        <v>14</v>
      </c>
      <c r="C824" s="1">
        <v>14</v>
      </c>
    </row>
    <row r="825" spans="1:3">
      <c r="A825" s="56">
        <v>0.50347222222222099</v>
      </c>
      <c r="B825" s="1">
        <v>14</v>
      </c>
      <c r="C825" s="1">
        <v>14</v>
      </c>
    </row>
    <row r="826" spans="1:3">
      <c r="A826" s="56">
        <v>0.50416666666666499</v>
      </c>
      <c r="B826" s="1">
        <v>14</v>
      </c>
      <c r="C826" s="1">
        <v>14</v>
      </c>
    </row>
    <row r="827" spans="1:3">
      <c r="A827" s="56">
        <v>0.50486111111110998</v>
      </c>
      <c r="B827" s="1">
        <v>14</v>
      </c>
      <c r="C827" s="1">
        <v>14</v>
      </c>
    </row>
    <row r="828" spans="1:3">
      <c r="A828" s="56">
        <v>0.50555555555555398</v>
      </c>
      <c r="B828" s="1">
        <v>14</v>
      </c>
      <c r="C828" s="1">
        <v>14</v>
      </c>
    </row>
    <row r="829" spans="1:3">
      <c r="A829" s="56">
        <v>0.50624999999999898</v>
      </c>
      <c r="B829" s="1">
        <v>14</v>
      </c>
      <c r="C829" s="1">
        <v>14</v>
      </c>
    </row>
    <row r="830" spans="1:3">
      <c r="A830" s="56">
        <v>0.50694444444444298</v>
      </c>
      <c r="B830" s="1">
        <v>14</v>
      </c>
      <c r="C830" s="1">
        <v>14</v>
      </c>
    </row>
    <row r="831" spans="1:3">
      <c r="A831" s="56">
        <v>0.50763888888888697</v>
      </c>
      <c r="B831" s="1">
        <v>14</v>
      </c>
      <c r="C831" s="1">
        <v>14</v>
      </c>
    </row>
    <row r="832" spans="1:3">
      <c r="A832" s="56">
        <v>0.50833333333333197</v>
      </c>
      <c r="B832" s="1">
        <v>14</v>
      </c>
      <c r="C832" s="1">
        <v>14</v>
      </c>
    </row>
    <row r="833" spans="1:3">
      <c r="A833" s="56">
        <v>0.50902777777777597</v>
      </c>
      <c r="B833" s="1">
        <v>14</v>
      </c>
      <c r="C833" s="1">
        <v>14</v>
      </c>
    </row>
    <row r="834" spans="1:3">
      <c r="A834" s="56">
        <v>0.50972222222222097</v>
      </c>
      <c r="B834" s="1">
        <v>14</v>
      </c>
      <c r="C834" s="1">
        <v>14</v>
      </c>
    </row>
    <row r="835" spans="1:3">
      <c r="A835" s="56">
        <v>0.51041666666666496</v>
      </c>
      <c r="B835" s="1">
        <v>14</v>
      </c>
      <c r="C835" s="1">
        <v>14</v>
      </c>
    </row>
    <row r="836" spans="1:3">
      <c r="A836" s="56">
        <v>0.51111111111110996</v>
      </c>
      <c r="B836" s="1">
        <v>14</v>
      </c>
      <c r="C836" s="1">
        <v>14</v>
      </c>
    </row>
    <row r="837" spans="1:3">
      <c r="A837" s="56">
        <v>0.51180555555555396</v>
      </c>
      <c r="B837" s="1">
        <v>14</v>
      </c>
      <c r="C837" s="1">
        <v>14</v>
      </c>
    </row>
    <row r="838" spans="1:3">
      <c r="A838" s="56">
        <v>0.51249999999999896</v>
      </c>
      <c r="B838" s="1">
        <v>14</v>
      </c>
      <c r="C838" s="1">
        <v>14</v>
      </c>
    </row>
    <row r="839" spans="1:3">
      <c r="A839" s="56">
        <v>0.51319444444444295</v>
      </c>
      <c r="B839" s="1">
        <v>14</v>
      </c>
      <c r="C839" s="1">
        <v>14</v>
      </c>
    </row>
    <row r="840" spans="1:3">
      <c r="A840" s="56">
        <v>0.51388888888888695</v>
      </c>
      <c r="B840" s="1">
        <v>14</v>
      </c>
      <c r="C840" s="1">
        <v>14</v>
      </c>
    </row>
    <row r="841" spans="1:3">
      <c r="A841" s="56">
        <v>0.51458333333333195</v>
      </c>
      <c r="B841" s="1">
        <v>14</v>
      </c>
      <c r="C841" s="1">
        <v>14</v>
      </c>
    </row>
    <row r="842" spans="1:3">
      <c r="A842" s="56">
        <v>0.51527777777777595</v>
      </c>
      <c r="B842" s="1">
        <v>14</v>
      </c>
      <c r="C842" s="1">
        <v>14</v>
      </c>
    </row>
    <row r="843" spans="1:3">
      <c r="A843" s="56">
        <v>0.51597222222222106</v>
      </c>
      <c r="B843" s="1">
        <v>14</v>
      </c>
      <c r="C843" s="1">
        <v>14</v>
      </c>
    </row>
    <row r="844" spans="1:3">
      <c r="A844" s="56">
        <v>0.51666666666666505</v>
      </c>
      <c r="B844" s="1">
        <v>14</v>
      </c>
      <c r="C844" s="1">
        <v>14</v>
      </c>
    </row>
    <row r="845" spans="1:3">
      <c r="A845" s="56">
        <v>0.51736111111111005</v>
      </c>
      <c r="B845" s="1">
        <v>14</v>
      </c>
      <c r="C845" s="1">
        <v>14</v>
      </c>
    </row>
    <row r="846" spans="1:3">
      <c r="A846" s="56">
        <v>0.51805555555555405</v>
      </c>
      <c r="B846" s="1">
        <v>14</v>
      </c>
      <c r="C846" s="1">
        <v>14</v>
      </c>
    </row>
    <row r="847" spans="1:3">
      <c r="A847" s="56">
        <v>0.51874999999999905</v>
      </c>
      <c r="B847" s="1">
        <v>14</v>
      </c>
      <c r="C847" s="1">
        <v>14</v>
      </c>
    </row>
    <row r="848" spans="1:3">
      <c r="A848" s="56">
        <v>0.51944444444444304</v>
      </c>
      <c r="B848" s="1">
        <v>14</v>
      </c>
      <c r="C848" s="1">
        <v>14</v>
      </c>
    </row>
    <row r="849" spans="1:3">
      <c r="A849" s="56">
        <v>0.52013888888888704</v>
      </c>
      <c r="B849" s="1">
        <v>14</v>
      </c>
      <c r="C849" s="1">
        <v>14</v>
      </c>
    </row>
    <row r="850" spans="1:3">
      <c r="A850" s="56">
        <v>0.52083333333333204</v>
      </c>
      <c r="B850" s="1">
        <v>14</v>
      </c>
      <c r="C850" s="1">
        <v>14</v>
      </c>
    </row>
    <row r="851" spans="1:3">
      <c r="A851" s="56">
        <v>0.52152777777777604</v>
      </c>
      <c r="B851" s="1">
        <v>14</v>
      </c>
      <c r="C851" s="1">
        <v>14</v>
      </c>
    </row>
    <row r="852" spans="1:3">
      <c r="A852" s="56">
        <v>0.52222222222222103</v>
      </c>
      <c r="B852" s="1">
        <v>14</v>
      </c>
      <c r="C852" s="1">
        <v>14</v>
      </c>
    </row>
    <row r="853" spans="1:3">
      <c r="A853" s="56">
        <v>0.52291666666666503</v>
      </c>
      <c r="B853" s="1">
        <v>14</v>
      </c>
      <c r="C853" s="1">
        <v>14</v>
      </c>
    </row>
    <row r="854" spans="1:3">
      <c r="A854" s="56">
        <v>0.52361111111111003</v>
      </c>
      <c r="B854" s="1">
        <v>14</v>
      </c>
      <c r="C854" s="1">
        <v>14</v>
      </c>
    </row>
    <row r="855" spans="1:3">
      <c r="A855" s="56">
        <v>0.52430555555555403</v>
      </c>
      <c r="B855" s="1">
        <v>14</v>
      </c>
      <c r="C855" s="1">
        <v>14</v>
      </c>
    </row>
    <row r="856" spans="1:3">
      <c r="A856" s="56">
        <v>0.52499999999999902</v>
      </c>
      <c r="B856" s="1">
        <v>14</v>
      </c>
      <c r="C856" s="1">
        <v>14</v>
      </c>
    </row>
    <row r="857" spans="1:3">
      <c r="A857" s="56">
        <v>0.52569444444444302</v>
      </c>
      <c r="B857" s="1">
        <v>14</v>
      </c>
      <c r="C857" s="1">
        <v>14</v>
      </c>
    </row>
    <row r="858" spans="1:3">
      <c r="A858" s="56">
        <v>0.52638888888888702</v>
      </c>
      <c r="B858" s="1">
        <v>14</v>
      </c>
      <c r="C858" s="1">
        <v>14</v>
      </c>
    </row>
    <row r="859" spans="1:3">
      <c r="A859" s="56">
        <v>0.52708333333333202</v>
      </c>
      <c r="B859" s="1">
        <v>14</v>
      </c>
      <c r="C859" s="1">
        <v>14</v>
      </c>
    </row>
    <row r="860" spans="1:3">
      <c r="A860" s="56">
        <v>0.52777777777777601</v>
      </c>
      <c r="B860" s="1">
        <v>14</v>
      </c>
      <c r="C860" s="1">
        <v>14</v>
      </c>
    </row>
    <row r="861" spans="1:3">
      <c r="A861" s="56">
        <v>0.52847222222222101</v>
      </c>
      <c r="B861" s="1">
        <v>14</v>
      </c>
      <c r="C861" s="1">
        <v>14</v>
      </c>
    </row>
    <row r="862" spans="1:3">
      <c r="A862" s="56">
        <v>0.52916666666666501</v>
      </c>
      <c r="B862" s="1">
        <v>14</v>
      </c>
      <c r="C862" s="1">
        <v>14</v>
      </c>
    </row>
    <row r="863" spans="1:3">
      <c r="A863" s="56">
        <v>0.52986111111111001</v>
      </c>
      <c r="B863" s="1">
        <v>14</v>
      </c>
      <c r="C863" s="1">
        <v>14</v>
      </c>
    </row>
    <row r="864" spans="1:3">
      <c r="A864" s="56">
        <v>0.530555555555554</v>
      </c>
      <c r="B864" s="1">
        <v>14</v>
      </c>
      <c r="C864" s="1">
        <v>14</v>
      </c>
    </row>
    <row r="865" spans="1:3">
      <c r="A865" s="56">
        <v>0.531249999999999</v>
      </c>
      <c r="B865" s="1">
        <v>14</v>
      </c>
      <c r="C865" s="1">
        <v>14</v>
      </c>
    </row>
    <row r="866" spans="1:3">
      <c r="A866" s="56">
        <v>0.531944444444443</v>
      </c>
      <c r="B866" s="1">
        <v>14</v>
      </c>
      <c r="C866" s="1">
        <v>14</v>
      </c>
    </row>
    <row r="867" spans="1:3">
      <c r="A867" s="56">
        <v>0.532638888888887</v>
      </c>
      <c r="B867" s="1">
        <v>14</v>
      </c>
      <c r="C867" s="1">
        <v>14</v>
      </c>
    </row>
    <row r="868" spans="1:3">
      <c r="A868" s="56">
        <v>0.53333333333333199</v>
      </c>
      <c r="B868" s="1">
        <v>14</v>
      </c>
      <c r="C868" s="1">
        <v>14</v>
      </c>
    </row>
    <row r="869" spans="1:3">
      <c r="A869" s="56">
        <v>0.53402777777777599</v>
      </c>
      <c r="B869" s="1">
        <v>14</v>
      </c>
      <c r="C869" s="1">
        <v>14</v>
      </c>
    </row>
    <row r="870" spans="1:3">
      <c r="A870" s="56">
        <v>0.53472222222222099</v>
      </c>
      <c r="B870" s="1">
        <v>14</v>
      </c>
      <c r="C870" s="1">
        <v>14</v>
      </c>
    </row>
    <row r="871" spans="1:3">
      <c r="A871" s="56">
        <v>0.53541666666666499</v>
      </c>
      <c r="B871" s="1">
        <v>14</v>
      </c>
      <c r="C871" s="1">
        <v>14</v>
      </c>
    </row>
    <row r="872" spans="1:3">
      <c r="A872" s="56">
        <v>0.53611111111110998</v>
      </c>
      <c r="B872" s="1">
        <v>14</v>
      </c>
      <c r="C872" s="1">
        <v>14</v>
      </c>
    </row>
    <row r="873" spans="1:3">
      <c r="A873" s="56">
        <v>0.53680555555555398</v>
      </c>
      <c r="B873" s="1">
        <v>14</v>
      </c>
      <c r="C873" s="1">
        <v>14</v>
      </c>
    </row>
    <row r="874" spans="1:3">
      <c r="A874" s="56">
        <v>0.53749999999999798</v>
      </c>
      <c r="B874" s="1">
        <v>14</v>
      </c>
      <c r="C874" s="1">
        <v>14</v>
      </c>
    </row>
    <row r="875" spans="1:3">
      <c r="A875" s="56">
        <v>0.53819444444444298</v>
      </c>
      <c r="B875" s="1">
        <v>14</v>
      </c>
      <c r="C875" s="1">
        <v>14</v>
      </c>
    </row>
    <row r="876" spans="1:3">
      <c r="A876" s="56">
        <v>0.53888888888888697</v>
      </c>
      <c r="B876" s="1">
        <v>14</v>
      </c>
      <c r="C876" s="1">
        <v>14</v>
      </c>
    </row>
    <row r="877" spans="1:3">
      <c r="A877" s="56">
        <v>0.53958333333333197</v>
      </c>
      <c r="B877" s="1">
        <v>14</v>
      </c>
      <c r="C877" s="1">
        <v>14</v>
      </c>
    </row>
    <row r="878" spans="1:3">
      <c r="A878" s="56">
        <v>0.54027777777777597</v>
      </c>
      <c r="B878" s="1">
        <v>14</v>
      </c>
      <c r="C878" s="1">
        <v>14</v>
      </c>
    </row>
    <row r="879" spans="1:3">
      <c r="A879" s="56">
        <v>0.54097222222222097</v>
      </c>
      <c r="B879" s="1">
        <v>14</v>
      </c>
      <c r="C879" s="1">
        <v>14</v>
      </c>
    </row>
    <row r="880" spans="1:3">
      <c r="A880" s="56">
        <v>0.54166666666666496</v>
      </c>
      <c r="B880" s="1">
        <v>14</v>
      </c>
      <c r="C880" s="1">
        <v>14</v>
      </c>
    </row>
    <row r="881" spans="1:3">
      <c r="A881" s="56">
        <v>0.54236111111110996</v>
      </c>
      <c r="B881" s="1">
        <v>14</v>
      </c>
      <c r="C881" s="1">
        <v>14</v>
      </c>
    </row>
    <row r="882" spans="1:3">
      <c r="A882" s="56">
        <v>0.54305555555555396</v>
      </c>
      <c r="B882" s="1">
        <v>14</v>
      </c>
      <c r="C882" s="1">
        <v>14</v>
      </c>
    </row>
    <row r="883" spans="1:3">
      <c r="A883" s="56">
        <v>0.54374999999999796</v>
      </c>
      <c r="B883" s="1">
        <v>14</v>
      </c>
      <c r="C883" s="1">
        <v>14</v>
      </c>
    </row>
    <row r="884" spans="1:3">
      <c r="A884" s="56">
        <v>0.54444444444444295</v>
      </c>
      <c r="B884" s="1">
        <v>14</v>
      </c>
      <c r="C884" s="1">
        <v>14</v>
      </c>
    </row>
    <row r="885" spans="1:3">
      <c r="A885" s="56">
        <v>0.54513888888888695</v>
      </c>
      <c r="B885" s="1">
        <v>14</v>
      </c>
      <c r="C885" s="1">
        <v>14</v>
      </c>
    </row>
    <row r="886" spans="1:3">
      <c r="A886" s="56">
        <v>0.54583333333333195</v>
      </c>
      <c r="B886" s="1">
        <v>14</v>
      </c>
      <c r="C886" s="1">
        <v>14</v>
      </c>
    </row>
    <row r="887" spans="1:3">
      <c r="A887" s="56">
        <v>0.54652777777777595</v>
      </c>
      <c r="B887" s="1">
        <v>14</v>
      </c>
      <c r="C887" s="1">
        <v>14</v>
      </c>
    </row>
    <row r="888" spans="1:3">
      <c r="A888" s="56">
        <v>0.54722222222222106</v>
      </c>
      <c r="B888" s="1">
        <v>14</v>
      </c>
      <c r="C888" s="1">
        <v>14</v>
      </c>
    </row>
    <row r="889" spans="1:3">
      <c r="A889" s="56">
        <v>0.54791666666666505</v>
      </c>
      <c r="B889" s="1">
        <v>14</v>
      </c>
      <c r="C889" s="1">
        <v>14</v>
      </c>
    </row>
    <row r="890" spans="1:3">
      <c r="A890" s="56">
        <v>0.54861111111111005</v>
      </c>
      <c r="B890" s="1">
        <v>14</v>
      </c>
      <c r="C890" s="1">
        <v>14</v>
      </c>
    </row>
    <row r="891" spans="1:3">
      <c r="A891" s="56">
        <v>0.54930555555555405</v>
      </c>
      <c r="B891" s="1">
        <v>14</v>
      </c>
      <c r="C891" s="1">
        <v>14</v>
      </c>
    </row>
    <row r="892" spans="1:3">
      <c r="A892" s="56">
        <v>0.54999999999999805</v>
      </c>
      <c r="B892" s="1">
        <v>14</v>
      </c>
      <c r="C892" s="1">
        <v>14</v>
      </c>
    </row>
    <row r="893" spans="1:3">
      <c r="A893" s="56">
        <v>0.55069444444444304</v>
      </c>
      <c r="B893" s="1">
        <v>14</v>
      </c>
      <c r="C893" s="1">
        <v>14</v>
      </c>
    </row>
    <row r="894" spans="1:3">
      <c r="A894" s="56">
        <v>0.55138888888888704</v>
      </c>
      <c r="B894" s="1">
        <v>14</v>
      </c>
      <c r="C894" s="1">
        <v>14</v>
      </c>
    </row>
    <row r="895" spans="1:3">
      <c r="A895" s="56">
        <v>0.55208333333333204</v>
      </c>
      <c r="B895" s="1">
        <v>14</v>
      </c>
      <c r="C895" s="1">
        <v>14</v>
      </c>
    </row>
    <row r="896" spans="1:3">
      <c r="A896" s="56">
        <v>0.55277777777777604</v>
      </c>
      <c r="B896" s="1">
        <v>14</v>
      </c>
      <c r="C896" s="1">
        <v>14</v>
      </c>
    </row>
    <row r="897" spans="1:3">
      <c r="A897" s="56">
        <v>0.55347222222222103</v>
      </c>
      <c r="B897" s="1">
        <v>14</v>
      </c>
      <c r="C897" s="1">
        <v>14</v>
      </c>
    </row>
    <row r="898" spans="1:3">
      <c r="A898" s="56">
        <v>0.55416666666666503</v>
      </c>
      <c r="B898" s="1">
        <v>14</v>
      </c>
      <c r="C898" s="1">
        <v>14</v>
      </c>
    </row>
    <row r="899" spans="1:3">
      <c r="A899" s="56">
        <v>0.55486111111111003</v>
      </c>
      <c r="B899" s="1">
        <v>14</v>
      </c>
      <c r="C899" s="1">
        <v>14</v>
      </c>
    </row>
    <row r="900" spans="1:3">
      <c r="A900" s="56">
        <v>0.55555555555555403</v>
      </c>
      <c r="B900" s="1">
        <v>14</v>
      </c>
      <c r="C900" s="1">
        <v>14</v>
      </c>
    </row>
    <row r="901" spans="1:3">
      <c r="A901" s="56">
        <v>0.55624999999999802</v>
      </c>
      <c r="B901" s="1">
        <v>14</v>
      </c>
      <c r="C901" s="1">
        <v>14</v>
      </c>
    </row>
    <row r="902" spans="1:3">
      <c r="A902" s="56">
        <v>0.55694444444444302</v>
      </c>
      <c r="B902" s="1">
        <v>14</v>
      </c>
      <c r="C902" s="1">
        <v>14</v>
      </c>
    </row>
    <row r="903" spans="1:3">
      <c r="A903" s="56">
        <v>0.55763888888888702</v>
      </c>
      <c r="B903" s="1">
        <v>14</v>
      </c>
      <c r="C903" s="1">
        <v>14</v>
      </c>
    </row>
    <row r="904" spans="1:3">
      <c r="A904" s="56">
        <v>0.55833333333333202</v>
      </c>
      <c r="B904" s="1">
        <v>14</v>
      </c>
      <c r="C904" s="1">
        <v>14</v>
      </c>
    </row>
    <row r="905" spans="1:3">
      <c r="A905" s="56">
        <v>0.55902777777777601</v>
      </c>
      <c r="B905" s="1">
        <v>14</v>
      </c>
      <c r="C905" s="1">
        <v>14</v>
      </c>
    </row>
    <row r="906" spans="1:3">
      <c r="A906" s="56">
        <v>0.55972222222222101</v>
      </c>
      <c r="B906" s="1">
        <v>14</v>
      </c>
      <c r="C906" s="1">
        <v>14</v>
      </c>
    </row>
    <row r="907" spans="1:3">
      <c r="A907" s="56">
        <v>0.56041666666666501</v>
      </c>
      <c r="B907" s="1">
        <v>14</v>
      </c>
      <c r="C907" s="1">
        <v>14</v>
      </c>
    </row>
    <row r="908" spans="1:3">
      <c r="A908" s="56">
        <v>0.56111111111111001</v>
      </c>
      <c r="B908" s="1">
        <v>14</v>
      </c>
      <c r="C908" s="1">
        <v>14</v>
      </c>
    </row>
    <row r="909" spans="1:3">
      <c r="A909" s="56">
        <v>0.561805555555554</v>
      </c>
      <c r="B909" s="1">
        <v>14</v>
      </c>
      <c r="C909" s="1">
        <v>14</v>
      </c>
    </row>
    <row r="910" spans="1:3">
      <c r="A910" s="56">
        <v>0.562499999999998</v>
      </c>
      <c r="B910" s="1">
        <v>14</v>
      </c>
      <c r="C910" s="1">
        <v>14</v>
      </c>
    </row>
    <row r="911" spans="1:3">
      <c r="A911" s="56">
        <v>0.563194444444443</v>
      </c>
      <c r="B911" s="1">
        <v>14</v>
      </c>
      <c r="C911" s="1">
        <v>14</v>
      </c>
    </row>
    <row r="912" spans="1:3">
      <c r="A912" s="56">
        <v>0.563888888888887</v>
      </c>
      <c r="B912" s="1">
        <v>14</v>
      </c>
      <c r="C912" s="1">
        <v>14</v>
      </c>
    </row>
    <row r="913" spans="1:3">
      <c r="A913" s="56">
        <v>0.56458333333333199</v>
      </c>
      <c r="B913" s="1">
        <v>14</v>
      </c>
      <c r="C913" s="1">
        <v>14</v>
      </c>
    </row>
    <row r="914" spans="1:3">
      <c r="A914" s="56">
        <v>0.56527777777777599</v>
      </c>
      <c r="B914" s="1">
        <v>14</v>
      </c>
      <c r="C914" s="1">
        <v>14</v>
      </c>
    </row>
    <row r="915" spans="1:3">
      <c r="A915" s="56">
        <v>0.56597222222222099</v>
      </c>
      <c r="B915" s="1">
        <v>14</v>
      </c>
      <c r="C915" s="1">
        <v>14</v>
      </c>
    </row>
    <row r="916" spans="1:3">
      <c r="A916" s="56">
        <v>0.56666666666666499</v>
      </c>
      <c r="B916" s="1">
        <v>14</v>
      </c>
      <c r="C916" s="1">
        <v>14</v>
      </c>
    </row>
    <row r="917" spans="1:3">
      <c r="A917" s="56">
        <v>0.56736111111110998</v>
      </c>
      <c r="B917" s="1">
        <v>14</v>
      </c>
      <c r="C917" s="1">
        <v>14</v>
      </c>
    </row>
    <row r="918" spans="1:3">
      <c r="A918" s="56">
        <v>0.56805555555555398</v>
      </c>
      <c r="B918" s="1">
        <v>14</v>
      </c>
      <c r="C918" s="1">
        <v>14</v>
      </c>
    </row>
    <row r="919" spans="1:3">
      <c r="A919" s="56">
        <v>0.56874999999999798</v>
      </c>
      <c r="B919" s="1">
        <v>14</v>
      </c>
      <c r="C919" s="1">
        <v>14</v>
      </c>
    </row>
    <row r="920" spans="1:3">
      <c r="A920" s="56">
        <v>0.56944444444444298</v>
      </c>
      <c r="B920" s="1">
        <v>14</v>
      </c>
      <c r="C920" s="1">
        <v>14</v>
      </c>
    </row>
    <row r="921" spans="1:3">
      <c r="A921" s="56">
        <v>0.57013888888888697</v>
      </c>
      <c r="B921" s="1">
        <v>14</v>
      </c>
      <c r="C921" s="1">
        <v>14</v>
      </c>
    </row>
    <row r="922" spans="1:3">
      <c r="A922" s="56">
        <v>0.57083333333333197</v>
      </c>
      <c r="B922" s="1">
        <v>14</v>
      </c>
      <c r="C922" s="1">
        <v>14</v>
      </c>
    </row>
    <row r="923" spans="1:3">
      <c r="A923" s="56">
        <v>0.57152777777777597</v>
      </c>
      <c r="B923" s="1">
        <v>14</v>
      </c>
      <c r="C923" s="1">
        <v>14</v>
      </c>
    </row>
    <row r="924" spans="1:3">
      <c r="A924" s="56">
        <v>0.57222222222222097</v>
      </c>
      <c r="B924" s="1">
        <v>14</v>
      </c>
      <c r="C924" s="1">
        <v>14</v>
      </c>
    </row>
    <row r="925" spans="1:3">
      <c r="A925" s="56">
        <v>0.57291666666666496</v>
      </c>
      <c r="B925" s="1">
        <v>14</v>
      </c>
      <c r="C925" s="1">
        <v>14</v>
      </c>
    </row>
    <row r="926" spans="1:3">
      <c r="A926" s="56">
        <v>0.57361111111110896</v>
      </c>
      <c r="B926" s="1">
        <v>14</v>
      </c>
      <c r="C926" s="1">
        <v>14</v>
      </c>
    </row>
    <row r="927" spans="1:3">
      <c r="A927" s="56">
        <v>0.57430555555555396</v>
      </c>
      <c r="B927" s="1">
        <v>14</v>
      </c>
      <c r="C927" s="1">
        <v>14</v>
      </c>
    </row>
    <row r="928" spans="1:3">
      <c r="A928" s="56">
        <v>0.57499999999999796</v>
      </c>
      <c r="B928" s="1">
        <v>14</v>
      </c>
      <c r="C928" s="1">
        <v>14</v>
      </c>
    </row>
    <row r="929" spans="1:3">
      <c r="A929" s="56">
        <v>0.57569444444444295</v>
      </c>
      <c r="B929" s="1">
        <v>14</v>
      </c>
      <c r="C929" s="1">
        <v>14</v>
      </c>
    </row>
    <row r="930" spans="1:3">
      <c r="A930" s="56">
        <v>0.57638888888888695</v>
      </c>
      <c r="B930" s="1">
        <v>14</v>
      </c>
      <c r="C930" s="1">
        <v>14</v>
      </c>
    </row>
    <row r="931" spans="1:3">
      <c r="A931" s="56">
        <v>0.57708333333333195</v>
      </c>
      <c r="B931" s="1">
        <v>14</v>
      </c>
      <c r="C931" s="1">
        <v>14</v>
      </c>
    </row>
    <row r="932" spans="1:3">
      <c r="A932" s="56">
        <v>0.57777777777777595</v>
      </c>
      <c r="B932" s="1">
        <v>14</v>
      </c>
      <c r="C932" s="1">
        <v>14</v>
      </c>
    </row>
    <row r="933" spans="1:3">
      <c r="A933" s="56">
        <v>0.57847222222222106</v>
      </c>
      <c r="B933" s="1">
        <v>14</v>
      </c>
      <c r="C933" s="1">
        <v>14</v>
      </c>
    </row>
    <row r="934" spans="1:3">
      <c r="A934" s="56">
        <v>0.57916666666666505</v>
      </c>
      <c r="B934" s="1">
        <v>14</v>
      </c>
      <c r="C934" s="1">
        <v>14</v>
      </c>
    </row>
    <row r="935" spans="1:3">
      <c r="A935" s="56">
        <v>0.57986111111110905</v>
      </c>
      <c r="B935" s="1">
        <v>14</v>
      </c>
      <c r="C935" s="1">
        <v>14</v>
      </c>
    </row>
    <row r="936" spans="1:3">
      <c r="A936" s="56">
        <v>0.58055555555555405</v>
      </c>
      <c r="B936" s="1">
        <v>14</v>
      </c>
      <c r="C936" s="1">
        <v>14</v>
      </c>
    </row>
    <row r="937" spans="1:3">
      <c r="A937" s="56">
        <v>0.58124999999999805</v>
      </c>
      <c r="B937" s="1">
        <v>14</v>
      </c>
      <c r="C937" s="1">
        <v>14</v>
      </c>
    </row>
    <row r="938" spans="1:3">
      <c r="A938" s="56">
        <v>0.58194444444444304</v>
      </c>
      <c r="B938" s="1">
        <v>14</v>
      </c>
      <c r="C938" s="1">
        <v>14</v>
      </c>
    </row>
    <row r="939" spans="1:3">
      <c r="A939" s="56">
        <v>0.58263888888888704</v>
      </c>
      <c r="B939" s="1">
        <v>14</v>
      </c>
      <c r="C939" s="1">
        <v>14</v>
      </c>
    </row>
    <row r="940" spans="1:3">
      <c r="A940" s="56">
        <v>0.58333333333333204</v>
      </c>
      <c r="B940" s="1">
        <v>14</v>
      </c>
      <c r="C940" s="1">
        <v>14</v>
      </c>
    </row>
    <row r="941" spans="1:3">
      <c r="A941" s="56">
        <v>0.58402777777777604</v>
      </c>
      <c r="B941" s="1">
        <v>14</v>
      </c>
      <c r="C941" s="1">
        <v>14</v>
      </c>
    </row>
    <row r="942" spans="1:3">
      <c r="A942" s="56">
        <v>0.58472222222222103</v>
      </c>
      <c r="B942" s="1">
        <v>14</v>
      </c>
      <c r="C942" s="1">
        <v>14</v>
      </c>
    </row>
    <row r="943" spans="1:3">
      <c r="A943" s="56">
        <v>0.58541666666666503</v>
      </c>
      <c r="B943" s="1">
        <v>14</v>
      </c>
      <c r="C943" s="1">
        <v>14</v>
      </c>
    </row>
    <row r="944" spans="1:3">
      <c r="A944" s="56">
        <v>0.58611111111110903</v>
      </c>
      <c r="B944" s="1">
        <v>14</v>
      </c>
      <c r="C944" s="1">
        <v>14</v>
      </c>
    </row>
    <row r="945" spans="1:3">
      <c r="A945" s="56">
        <v>0.58680555555555403</v>
      </c>
      <c r="B945" s="1">
        <v>14</v>
      </c>
      <c r="C945" s="1">
        <v>14</v>
      </c>
    </row>
    <row r="946" spans="1:3">
      <c r="A946" s="56">
        <v>0.58749999999999802</v>
      </c>
      <c r="B946" s="1">
        <v>14</v>
      </c>
      <c r="C946" s="1">
        <v>14</v>
      </c>
    </row>
    <row r="947" spans="1:3">
      <c r="A947" s="56">
        <v>0.58819444444444302</v>
      </c>
      <c r="B947" s="1">
        <v>14</v>
      </c>
      <c r="C947" s="1">
        <v>14</v>
      </c>
    </row>
    <row r="948" spans="1:3">
      <c r="A948" s="56">
        <v>0.58888888888888702</v>
      </c>
      <c r="B948" s="1">
        <v>14</v>
      </c>
      <c r="C948" s="1">
        <v>14</v>
      </c>
    </row>
    <row r="949" spans="1:3">
      <c r="A949" s="56">
        <v>0.58958333333333202</v>
      </c>
      <c r="B949" s="1">
        <v>14</v>
      </c>
      <c r="C949" s="1">
        <v>14</v>
      </c>
    </row>
    <row r="950" spans="1:3">
      <c r="A950" s="56">
        <v>0.59027777777777601</v>
      </c>
      <c r="B950" s="1">
        <v>14</v>
      </c>
      <c r="C950" s="1">
        <v>14</v>
      </c>
    </row>
    <row r="951" spans="1:3">
      <c r="A951" s="56">
        <v>0.59097222222222101</v>
      </c>
      <c r="B951" s="1">
        <v>14</v>
      </c>
      <c r="C951" s="1">
        <v>14</v>
      </c>
    </row>
    <row r="952" spans="1:3">
      <c r="A952" s="56">
        <v>0.59166666666666501</v>
      </c>
      <c r="B952" s="1">
        <v>14</v>
      </c>
      <c r="C952" s="1">
        <v>14</v>
      </c>
    </row>
    <row r="953" spans="1:3">
      <c r="A953" s="56">
        <v>0.59236111111110901</v>
      </c>
      <c r="B953" s="1">
        <v>14</v>
      </c>
      <c r="C953" s="1">
        <v>14</v>
      </c>
    </row>
    <row r="954" spans="1:3">
      <c r="A954" s="56">
        <v>0.593055555555554</v>
      </c>
      <c r="B954" s="1">
        <v>14</v>
      </c>
      <c r="C954" s="1">
        <v>14</v>
      </c>
    </row>
    <row r="955" spans="1:3">
      <c r="A955" s="56">
        <v>0.593749999999998</v>
      </c>
      <c r="B955" s="1">
        <v>14</v>
      </c>
      <c r="C955" s="1">
        <v>14</v>
      </c>
    </row>
    <row r="956" spans="1:3">
      <c r="A956" s="56">
        <v>0.594444444444443</v>
      </c>
      <c r="B956" s="1">
        <v>14</v>
      </c>
      <c r="C956" s="1">
        <v>14</v>
      </c>
    </row>
    <row r="957" spans="1:3">
      <c r="A957" s="56">
        <v>0.595138888888887</v>
      </c>
      <c r="B957" s="1">
        <v>14</v>
      </c>
      <c r="C957" s="1">
        <v>14</v>
      </c>
    </row>
    <row r="958" spans="1:3">
      <c r="A958" s="56">
        <v>0.59583333333333199</v>
      </c>
      <c r="B958" s="1">
        <v>14</v>
      </c>
      <c r="C958" s="1">
        <v>14</v>
      </c>
    </row>
    <row r="959" spans="1:3">
      <c r="A959" s="56">
        <v>0.59652777777777599</v>
      </c>
      <c r="B959" s="1">
        <v>14</v>
      </c>
      <c r="C959" s="1">
        <v>14</v>
      </c>
    </row>
    <row r="960" spans="1:3">
      <c r="A960" s="56">
        <v>0.59722222222222099</v>
      </c>
      <c r="B960" s="1">
        <v>14</v>
      </c>
      <c r="C960" s="1">
        <v>14</v>
      </c>
    </row>
    <row r="961" spans="1:3">
      <c r="A961" s="56">
        <v>0.59791666666666499</v>
      </c>
      <c r="B961" s="1">
        <v>14</v>
      </c>
      <c r="C961" s="1">
        <v>14</v>
      </c>
    </row>
    <row r="962" spans="1:3">
      <c r="A962" s="56">
        <v>0.59861111111110898</v>
      </c>
      <c r="B962" s="1">
        <v>14</v>
      </c>
      <c r="C962" s="1">
        <v>14</v>
      </c>
    </row>
    <row r="963" spans="1:3">
      <c r="A963" s="56">
        <v>0.59930555555555398</v>
      </c>
      <c r="B963" s="1">
        <v>14</v>
      </c>
      <c r="C963" s="1">
        <v>14</v>
      </c>
    </row>
    <row r="964" spans="1:3">
      <c r="A964" s="56">
        <v>0.59999999999999798</v>
      </c>
      <c r="B964" s="1">
        <v>14</v>
      </c>
      <c r="C964" s="1">
        <v>14</v>
      </c>
    </row>
    <row r="965" spans="1:3">
      <c r="A965" s="56">
        <v>0.60069444444444298</v>
      </c>
      <c r="B965" s="1">
        <v>14</v>
      </c>
      <c r="C965" s="1">
        <v>14</v>
      </c>
    </row>
    <row r="966" spans="1:3">
      <c r="A966" s="56">
        <v>0.60138888888888697</v>
      </c>
      <c r="B966" s="1">
        <v>14</v>
      </c>
      <c r="C966" s="1">
        <v>14</v>
      </c>
    </row>
    <row r="967" spans="1:3">
      <c r="A967" s="56">
        <v>0.60208333333333197</v>
      </c>
      <c r="B967" s="1">
        <v>14</v>
      </c>
      <c r="C967" s="1">
        <v>14</v>
      </c>
    </row>
    <row r="968" spans="1:3">
      <c r="A968" s="56">
        <v>0.60277777777777597</v>
      </c>
      <c r="B968" s="1">
        <v>14</v>
      </c>
      <c r="C968" s="1">
        <v>14</v>
      </c>
    </row>
    <row r="969" spans="1:3">
      <c r="A969" s="56">
        <v>0.60347222222221997</v>
      </c>
      <c r="B969" s="1">
        <v>14</v>
      </c>
      <c r="C969" s="1">
        <v>14</v>
      </c>
    </row>
    <row r="970" spans="1:3">
      <c r="A970" s="56">
        <v>0.60416666666666496</v>
      </c>
      <c r="B970" s="1">
        <v>14</v>
      </c>
      <c r="C970" s="1">
        <v>14</v>
      </c>
    </row>
    <row r="971" spans="1:3">
      <c r="A971" s="56">
        <v>0.60486111111110896</v>
      </c>
      <c r="B971" s="1">
        <v>14</v>
      </c>
      <c r="C971" s="1">
        <v>14</v>
      </c>
    </row>
    <row r="972" spans="1:3">
      <c r="A972" s="56">
        <v>0.60555555555555396</v>
      </c>
      <c r="B972" s="1">
        <v>14</v>
      </c>
      <c r="C972" s="1">
        <v>14</v>
      </c>
    </row>
    <row r="973" spans="1:3">
      <c r="A973" s="56">
        <v>0.60624999999999796</v>
      </c>
      <c r="B973" s="1">
        <v>14</v>
      </c>
      <c r="C973" s="1">
        <v>14</v>
      </c>
    </row>
    <row r="974" spans="1:3">
      <c r="A974" s="56">
        <v>0.60694444444444295</v>
      </c>
      <c r="B974" s="1">
        <v>14</v>
      </c>
      <c r="C974" s="1">
        <v>14</v>
      </c>
    </row>
    <row r="975" spans="1:3">
      <c r="A975" s="56">
        <v>0.60763888888888695</v>
      </c>
      <c r="B975" s="1">
        <v>14</v>
      </c>
      <c r="C975" s="1">
        <v>14</v>
      </c>
    </row>
    <row r="976" spans="1:3">
      <c r="A976" s="56">
        <v>0.60833333333333195</v>
      </c>
      <c r="B976" s="1">
        <v>14</v>
      </c>
      <c r="C976" s="1">
        <v>14</v>
      </c>
    </row>
    <row r="977" spans="1:3">
      <c r="A977" s="56">
        <v>0.60902777777777595</v>
      </c>
      <c r="B977" s="1">
        <v>14</v>
      </c>
      <c r="C977" s="1">
        <v>14</v>
      </c>
    </row>
    <row r="978" spans="1:3">
      <c r="A978" s="56">
        <v>0.60972222222221995</v>
      </c>
      <c r="B978" s="1">
        <v>14</v>
      </c>
      <c r="C978" s="1">
        <v>14</v>
      </c>
    </row>
    <row r="979" spans="1:3">
      <c r="A979" s="56">
        <v>0.61041666666666505</v>
      </c>
      <c r="B979" s="1">
        <v>14</v>
      </c>
      <c r="C979" s="1">
        <v>14</v>
      </c>
    </row>
    <row r="980" spans="1:3">
      <c r="A980" s="56">
        <v>0.61111111111110905</v>
      </c>
      <c r="B980" s="1">
        <v>14</v>
      </c>
      <c r="C980" s="1">
        <v>14</v>
      </c>
    </row>
    <row r="981" spans="1:3">
      <c r="A981" s="56">
        <v>0.61180555555555405</v>
      </c>
      <c r="B981" s="1">
        <v>14</v>
      </c>
      <c r="C981" s="1">
        <v>14</v>
      </c>
    </row>
    <row r="982" spans="1:3">
      <c r="A982" s="56">
        <v>0.61249999999999805</v>
      </c>
      <c r="B982" s="1">
        <v>14</v>
      </c>
      <c r="C982" s="1">
        <v>14</v>
      </c>
    </row>
    <row r="983" spans="1:3">
      <c r="A983" s="56">
        <v>0.61319444444444304</v>
      </c>
      <c r="B983" s="1">
        <v>14</v>
      </c>
      <c r="C983" s="1">
        <v>14</v>
      </c>
    </row>
    <row r="984" spans="1:3">
      <c r="A984" s="56">
        <v>0.61388888888888704</v>
      </c>
      <c r="B984" s="1">
        <v>14</v>
      </c>
      <c r="C984" s="1">
        <v>14</v>
      </c>
    </row>
    <row r="985" spans="1:3">
      <c r="A985" s="56">
        <v>0.61458333333333204</v>
      </c>
      <c r="B985" s="1">
        <v>14</v>
      </c>
      <c r="C985" s="1">
        <v>14</v>
      </c>
    </row>
    <row r="986" spans="1:3">
      <c r="A986" s="56">
        <v>0.61527777777777604</v>
      </c>
      <c r="B986" s="1">
        <v>14</v>
      </c>
      <c r="C986" s="1">
        <v>14</v>
      </c>
    </row>
    <row r="987" spans="1:3">
      <c r="A987" s="56">
        <v>0.61597222222222003</v>
      </c>
      <c r="B987" s="1">
        <v>14</v>
      </c>
      <c r="C987" s="1">
        <v>14</v>
      </c>
    </row>
    <row r="988" spans="1:3">
      <c r="A988" s="56">
        <v>0.61666666666666503</v>
      </c>
      <c r="B988" s="1">
        <v>14</v>
      </c>
      <c r="C988" s="1">
        <v>14</v>
      </c>
    </row>
    <row r="989" spans="1:3">
      <c r="A989" s="56">
        <v>0.61736111111110903</v>
      </c>
      <c r="B989" s="1">
        <v>14</v>
      </c>
      <c r="C989" s="1">
        <v>14</v>
      </c>
    </row>
    <row r="990" spans="1:3">
      <c r="A990" s="56">
        <v>0.61805555555555403</v>
      </c>
      <c r="B990" s="1">
        <v>14</v>
      </c>
      <c r="C990" s="1">
        <v>14</v>
      </c>
    </row>
    <row r="991" spans="1:3">
      <c r="A991" s="56">
        <v>0.61874999999999802</v>
      </c>
      <c r="B991" s="1">
        <v>14</v>
      </c>
      <c r="C991" s="1">
        <v>14</v>
      </c>
    </row>
    <row r="992" spans="1:3">
      <c r="A992" s="56">
        <v>0.61944444444444302</v>
      </c>
      <c r="B992" s="1">
        <v>14</v>
      </c>
      <c r="C992" s="1">
        <v>14</v>
      </c>
    </row>
    <row r="993" spans="1:3">
      <c r="A993" s="56">
        <v>0.62013888888888702</v>
      </c>
      <c r="B993" s="1">
        <v>14</v>
      </c>
      <c r="C993" s="1">
        <v>14</v>
      </c>
    </row>
    <row r="994" spans="1:3">
      <c r="A994" s="56">
        <v>0.62083333333333202</v>
      </c>
      <c r="B994" s="1">
        <v>14</v>
      </c>
      <c r="C994" s="1">
        <v>14</v>
      </c>
    </row>
    <row r="995" spans="1:3">
      <c r="A995" s="56">
        <v>0.62152777777777601</v>
      </c>
      <c r="B995" s="1">
        <v>14</v>
      </c>
      <c r="C995" s="1">
        <v>14</v>
      </c>
    </row>
    <row r="996" spans="1:3">
      <c r="A996" s="56">
        <v>0.62222222222222001</v>
      </c>
      <c r="B996" s="1">
        <v>14</v>
      </c>
      <c r="C996" s="1">
        <v>14</v>
      </c>
    </row>
    <row r="997" spans="1:3">
      <c r="A997" s="56">
        <v>0.62291666666666501</v>
      </c>
      <c r="B997" s="1">
        <v>14</v>
      </c>
      <c r="C997" s="1">
        <v>14</v>
      </c>
    </row>
    <row r="998" spans="1:3">
      <c r="A998" s="56">
        <v>0.62361111111110901</v>
      </c>
      <c r="B998" s="1">
        <v>14</v>
      </c>
      <c r="C998" s="1">
        <v>14</v>
      </c>
    </row>
    <row r="999" spans="1:3">
      <c r="A999" s="56">
        <v>0.624305555555554</v>
      </c>
      <c r="B999" s="1">
        <v>14</v>
      </c>
      <c r="C999" s="1">
        <v>14</v>
      </c>
    </row>
    <row r="1000" spans="1:3">
      <c r="A1000" s="56">
        <v>0.624999999999998</v>
      </c>
      <c r="B1000" s="1">
        <v>14</v>
      </c>
      <c r="C1000" s="1">
        <v>14</v>
      </c>
    </row>
    <row r="1001" spans="1:3">
      <c r="A1001" s="56">
        <v>0.625694444444443</v>
      </c>
      <c r="B1001" s="1">
        <v>14</v>
      </c>
      <c r="C1001" s="1">
        <v>14</v>
      </c>
    </row>
    <row r="1002" spans="1:3">
      <c r="A1002" s="56">
        <v>0.626388888888887</v>
      </c>
      <c r="B1002" s="1">
        <v>14</v>
      </c>
      <c r="C1002" s="1">
        <v>14</v>
      </c>
    </row>
    <row r="1003" spans="1:3">
      <c r="A1003" s="56">
        <v>0.62708333333333199</v>
      </c>
      <c r="B1003" s="1">
        <v>14</v>
      </c>
      <c r="C1003" s="1">
        <v>14</v>
      </c>
    </row>
    <row r="1004" spans="1:3">
      <c r="A1004" s="56">
        <v>0.62777777777777599</v>
      </c>
      <c r="B1004" s="1">
        <v>14</v>
      </c>
      <c r="C1004" s="1">
        <v>14</v>
      </c>
    </row>
    <row r="1005" spans="1:3">
      <c r="A1005" s="56">
        <v>0.62847222222221999</v>
      </c>
      <c r="B1005" s="1">
        <v>14</v>
      </c>
      <c r="C1005" s="1">
        <v>14</v>
      </c>
    </row>
    <row r="1006" spans="1:3">
      <c r="A1006" s="56">
        <v>0.62916666666666499</v>
      </c>
      <c r="B1006" s="1">
        <v>14</v>
      </c>
      <c r="C1006" s="1">
        <v>14</v>
      </c>
    </row>
    <row r="1007" spans="1:3">
      <c r="A1007" s="56">
        <v>0.62986111111110898</v>
      </c>
      <c r="B1007" s="1">
        <v>14</v>
      </c>
      <c r="C1007" s="1">
        <v>14</v>
      </c>
    </row>
    <row r="1008" spans="1:3">
      <c r="A1008" s="56">
        <v>0.63055555555555398</v>
      </c>
      <c r="B1008" s="1">
        <v>14</v>
      </c>
      <c r="C1008" s="1">
        <v>14</v>
      </c>
    </row>
    <row r="1009" spans="1:3">
      <c r="A1009" s="56">
        <v>0.63124999999999798</v>
      </c>
      <c r="B1009" s="1">
        <v>14</v>
      </c>
      <c r="C1009" s="1">
        <v>14</v>
      </c>
    </row>
    <row r="1010" spans="1:3">
      <c r="A1010" s="56">
        <v>0.63194444444444298</v>
      </c>
      <c r="B1010" s="1">
        <v>14</v>
      </c>
      <c r="C1010" s="1">
        <v>14</v>
      </c>
    </row>
    <row r="1011" spans="1:3">
      <c r="A1011" s="56">
        <v>0.63263888888888697</v>
      </c>
      <c r="B1011" s="1">
        <v>14</v>
      </c>
      <c r="C1011" s="1">
        <v>14</v>
      </c>
    </row>
    <row r="1012" spans="1:3">
      <c r="A1012" s="56">
        <v>0.63333333333333097</v>
      </c>
      <c r="B1012" s="1">
        <v>14</v>
      </c>
      <c r="C1012" s="1">
        <v>14</v>
      </c>
    </row>
    <row r="1013" spans="1:3">
      <c r="A1013" s="56">
        <v>0.63402777777777597</v>
      </c>
      <c r="B1013" s="1">
        <v>14</v>
      </c>
      <c r="C1013" s="1">
        <v>14</v>
      </c>
    </row>
    <row r="1014" spans="1:3">
      <c r="A1014" s="56">
        <v>0.63472222222221997</v>
      </c>
      <c r="B1014" s="1">
        <v>14</v>
      </c>
      <c r="C1014" s="1">
        <v>14</v>
      </c>
    </row>
    <row r="1015" spans="1:3">
      <c r="A1015" s="56">
        <v>0.63541666666666496</v>
      </c>
      <c r="B1015" s="1">
        <v>14</v>
      </c>
      <c r="C1015" s="1">
        <v>14</v>
      </c>
    </row>
    <row r="1016" spans="1:3">
      <c r="A1016" s="56">
        <v>0.63611111111110896</v>
      </c>
      <c r="B1016" s="1">
        <v>14</v>
      </c>
      <c r="C1016" s="1">
        <v>14</v>
      </c>
    </row>
    <row r="1017" spans="1:3">
      <c r="A1017" s="56">
        <v>0.63680555555555396</v>
      </c>
      <c r="B1017" s="1">
        <v>14</v>
      </c>
      <c r="C1017" s="1">
        <v>14</v>
      </c>
    </row>
    <row r="1018" spans="1:3">
      <c r="A1018" s="56">
        <v>0.63749999999999796</v>
      </c>
      <c r="B1018" s="1">
        <v>14</v>
      </c>
      <c r="C1018" s="1">
        <v>14</v>
      </c>
    </row>
    <row r="1019" spans="1:3">
      <c r="A1019" s="56">
        <v>0.63819444444444295</v>
      </c>
      <c r="B1019" s="1">
        <v>14</v>
      </c>
      <c r="C1019" s="1">
        <v>14</v>
      </c>
    </row>
    <row r="1020" spans="1:3">
      <c r="A1020" s="56">
        <v>0.63888888888888695</v>
      </c>
      <c r="B1020" s="1">
        <v>14</v>
      </c>
      <c r="C1020" s="1">
        <v>14</v>
      </c>
    </row>
    <row r="1021" spans="1:3">
      <c r="A1021" s="56">
        <v>0.63958333333333095</v>
      </c>
      <c r="B1021" s="1">
        <v>14</v>
      </c>
      <c r="C1021" s="1">
        <v>14</v>
      </c>
    </row>
    <row r="1022" spans="1:3">
      <c r="A1022" s="56">
        <v>0.64027777777777595</v>
      </c>
      <c r="B1022" s="1">
        <v>14</v>
      </c>
      <c r="C1022" s="1">
        <v>14</v>
      </c>
    </row>
    <row r="1023" spans="1:3">
      <c r="A1023" s="56">
        <v>0.64097222222221995</v>
      </c>
      <c r="B1023" s="1">
        <v>14</v>
      </c>
      <c r="C1023" s="1">
        <v>14</v>
      </c>
    </row>
    <row r="1024" spans="1:3">
      <c r="A1024" s="56">
        <v>0.64166666666666505</v>
      </c>
      <c r="B1024" s="1">
        <v>14</v>
      </c>
      <c r="C1024" s="1">
        <v>14</v>
      </c>
    </row>
    <row r="1025" spans="1:3">
      <c r="A1025" s="56">
        <v>0.64236111111110905</v>
      </c>
      <c r="B1025" s="1">
        <v>14</v>
      </c>
      <c r="C1025" s="1">
        <v>14</v>
      </c>
    </row>
    <row r="1026" spans="1:3">
      <c r="A1026" s="56">
        <v>0.64305555555555405</v>
      </c>
      <c r="B1026" s="1">
        <v>14</v>
      </c>
      <c r="C1026" s="1">
        <v>14</v>
      </c>
    </row>
    <row r="1027" spans="1:3">
      <c r="A1027" s="56">
        <v>0.64374999999999805</v>
      </c>
      <c r="B1027" s="1">
        <v>14</v>
      </c>
      <c r="C1027" s="1">
        <v>14</v>
      </c>
    </row>
    <row r="1028" spans="1:3">
      <c r="A1028" s="56">
        <v>0.64444444444444304</v>
      </c>
      <c r="B1028" s="1">
        <v>14</v>
      </c>
      <c r="C1028" s="1">
        <v>14</v>
      </c>
    </row>
    <row r="1029" spans="1:3">
      <c r="A1029" s="56">
        <v>0.64513888888888704</v>
      </c>
      <c r="B1029" s="1">
        <v>14</v>
      </c>
      <c r="C1029" s="1">
        <v>14</v>
      </c>
    </row>
    <row r="1030" spans="1:3">
      <c r="A1030" s="56">
        <v>0.64583333333333104</v>
      </c>
      <c r="B1030" s="1">
        <v>14</v>
      </c>
      <c r="C1030" s="1">
        <v>14</v>
      </c>
    </row>
    <row r="1031" spans="1:3">
      <c r="A1031" s="56">
        <v>0.64652777777777604</v>
      </c>
      <c r="B1031" s="1">
        <v>14</v>
      </c>
      <c r="C1031" s="1">
        <v>14</v>
      </c>
    </row>
    <row r="1032" spans="1:3">
      <c r="A1032" s="56">
        <v>0.64722222222222003</v>
      </c>
      <c r="B1032" s="1">
        <v>14</v>
      </c>
      <c r="C1032" s="1">
        <v>14</v>
      </c>
    </row>
    <row r="1033" spans="1:3">
      <c r="A1033" s="56">
        <v>0.64791666666666503</v>
      </c>
      <c r="B1033" s="1">
        <v>14</v>
      </c>
      <c r="C1033" s="1">
        <v>14</v>
      </c>
    </row>
    <row r="1034" spans="1:3">
      <c r="A1034" s="56">
        <v>0.64861111111110903</v>
      </c>
      <c r="B1034" s="1">
        <v>14</v>
      </c>
      <c r="C1034" s="1">
        <v>14</v>
      </c>
    </row>
    <row r="1035" spans="1:3">
      <c r="A1035" s="56">
        <v>0.64930555555555403</v>
      </c>
      <c r="B1035" s="1">
        <v>14</v>
      </c>
      <c r="C1035" s="1">
        <v>14</v>
      </c>
    </row>
    <row r="1036" spans="1:3">
      <c r="A1036" s="56">
        <v>0.64999999999999802</v>
      </c>
      <c r="B1036" s="1">
        <v>14</v>
      </c>
      <c r="C1036" s="1">
        <v>14</v>
      </c>
    </row>
    <row r="1037" spans="1:3">
      <c r="A1037" s="56">
        <v>0.65069444444444302</v>
      </c>
      <c r="B1037" s="1">
        <v>14</v>
      </c>
      <c r="C1037" s="1">
        <v>14</v>
      </c>
    </row>
    <row r="1038" spans="1:3">
      <c r="A1038" s="56">
        <v>0.65138888888888702</v>
      </c>
      <c r="B1038" s="1">
        <v>14</v>
      </c>
      <c r="C1038" s="1">
        <v>14</v>
      </c>
    </row>
    <row r="1039" spans="1:3">
      <c r="A1039" s="56">
        <v>0.65208333333333102</v>
      </c>
      <c r="B1039" s="1">
        <v>14</v>
      </c>
      <c r="C1039" s="1">
        <v>14</v>
      </c>
    </row>
    <row r="1040" spans="1:3">
      <c r="A1040" s="56">
        <v>0.65277777777777601</v>
      </c>
      <c r="B1040" s="1">
        <v>14</v>
      </c>
      <c r="C1040" s="1">
        <v>14</v>
      </c>
    </row>
    <row r="1041" spans="1:3">
      <c r="A1041" s="56">
        <v>0.65347222222222001</v>
      </c>
      <c r="B1041" s="1">
        <v>14</v>
      </c>
      <c r="C1041" s="1">
        <v>14</v>
      </c>
    </row>
    <row r="1042" spans="1:3">
      <c r="A1042" s="56">
        <v>0.65416666666666501</v>
      </c>
      <c r="B1042" s="1">
        <v>14</v>
      </c>
      <c r="C1042" s="1">
        <v>14</v>
      </c>
    </row>
    <row r="1043" spans="1:3">
      <c r="A1043" s="56">
        <v>0.65486111111110901</v>
      </c>
      <c r="B1043" s="1">
        <v>14</v>
      </c>
      <c r="C1043" s="1">
        <v>14</v>
      </c>
    </row>
    <row r="1044" spans="1:3">
      <c r="A1044" s="56">
        <v>0.655555555555554</v>
      </c>
      <c r="B1044" s="1">
        <v>14</v>
      </c>
      <c r="C1044" s="1">
        <v>14</v>
      </c>
    </row>
    <row r="1045" spans="1:3">
      <c r="A1045" s="56">
        <v>0.656249999999998</v>
      </c>
      <c r="B1045" s="1">
        <v>14</v>
      </c>
      <c r="C1045" s="1">
        <v>14</v>
      </c>
    </row>
    <row r="1046" spans="1:3">
      <c r="A1046" s="56">
        <v>0.656944444444443</v>
      </c>
      <c r="B1046" s="1">
        <v>14</v>
      </c>
      <c r="C1046" s="1">
        <v>14</v>
      </c>
    </row>
    <row r="1047" spans="1:3">
      <c r="A1047" s="56">
        <v>0.657638888888887</v>
      </c>
      <c r="B1047" s="1">
        <v>14</v>
      </c>
      <c r="C1047" s="1">
        <v>14</v>
      </c>
    </row>
    <row r="1048" spans="1:3">
      <c r="A1048" s="56">
        <v>0.65833333333333099</v>
      </c>
      <c r="B1048" s="1">
        <v>14</v>
      </c>
      <c r="C1048" s="1">
        <v>14</v>
      </c>
    </row>
    <row r="1049" spans="1:3">
      <c r="A1049" s="56">
        <v>0.65902777777777599</v>
      </c>
      <c r="B1049" s="1">
        <v>14</v>
      </c>
      <c r="C1049" s="1">
        <v>14</v>
      </c>
    </row>
    <row r="1050" spans="1:3">
      <c r="A1050" s="56">
        <v>0.65972222222221999</v>
      </c>
      <c r="B1050" s="1">
        <v>14</v>
      </c>
      <c r="C1050" s="1">
        <v>14</v>
      </c>
    </row>
    <row r="1051" spans="1:3">
      <c r="A1051" s="56">
        <v>0.66041666666666499</v>
      </c>
      <c r="B1051" s="1">
        <v>14</v>
      </c>
      <c r="C1051" s="1">
        <v>14</v>
      </c>
    </row>
    <row r="1052" spans="1:3">
      <c r="A1052" s="56">
        <v>0.66111111111110898</v>
      </c>
      <c r="B1052" s="1">
        <v>14</v>
      </c>
      <c r="C1052" s="1">
        <v>14</v>
      </c>
    </row>
    <row r="1053" spans="1:3">
      <c r="A1053" s="56">
        <v>0.66180555555555398</v>
      </c>
      <c r="B1053" s="1">
        <v>14</v>
      </c>
      <c r="C1053" s="1">
        <v>14</v>
      </c>
    </row>
    <row r="1054" spans="1:3">
      <c r="A1054" s="56">
        <v>0.66249999999999798</v>
      </c>
      <c r="B1054" s="1">
        <v>14</v>
      </c>
      <c r="C1054" s="1">
        <v>14</v>
      </c>
    </row>
    <row r="1055" spans="1:3">
      <c r="A1055" s="56">
        <v>0.66319444444444198</v>
      </c>
      <c r="B1055" s="1">
        <v>14</v>
      </c>
      <c r="C1055" s="1">
        <v>14</v>
      </c>
    </row>
    <row r="1056" spans="1:3">
      <c r="A1056" s="56">
        <v>0.66388888888888697</v>
      </c>
      <c r="B1056" s="1">
        <v>14</v>
      </c>
      <c r="C1056" s="1">
        <v>14</v>
      </c>
    </row>
    <row r="1057" spans="1:3">
      <c r="A1057" s="56">
        <v>0.66458333333333097</v>
      </c>
      <c r="B1057" s="1">
        <v>14</v>
      </c>
      <c r="C1057" s="1">
        <v>14</v>
      </c>
    </row>
    <row r="1058" spans="1:3">
      <c r="A1058" s="56">
        <v>0.66527777777777597</v>
      </c>
      <c r="B1058" s="1">
        <v>14</v>
      </c>
      <c r="C1058" s="1">
        <v>14</v>
      </c>
    </row>
    <row r="1059" spans="1:3">
      <c r="A1059" s="56">
        <v>0.66597222222221997</v>
      </c>
      <c r="B1059" s="1">
        <v>14</v>
      </c>
      <c r="C1059" s="1">
        <v>14</v>
      </c>
    </row>
    <row r="1060" spans="1:3">
      <c r="A1060" s="56">
        <v>0.66666666666666496</v>
      </c>
      <c r="B1060" s="1">
        <v>14</v>
      </c>
      <c r="C1060" s="1">
        <v>14</v>
      </c>
    </row>
    <row r="1061" spans="1:3">
      <c r="A1061" s="56">
        <v>0.66736111111110896</v>
      </c>
      <c r="B1061" s="1">
        <v>14</v>
      </c>
      <c r="C1061" s="1">
        <v>14</v>
      </c>
    </row>
    <row r="1062" spans="1:3">
      <c r="A1062" s="56">
        <v>0.66805555555555396</v>
      </c>
      <c r="B1062" s="1">
        <v>14</v>
      </c>
      <c r="C1062" s="1">
        <v>14</v>
      </c>
    </row>
    <row r="1063" spans="1:3">
      <c r="A1063" s="56">
        <v>0.66874999999999796</v>
      </c>
      <c r="B1063" s="1">
        <v>14</v>
      </c>
      <c r="C1063" s="1">
        <v>14</v>
      </c>
    </row>
    <row r="1064" spans="1:3">
      <c r="A1064" s="56">
        <v>0.66944444444444196</v>
      </c>
      <c r="B1064" s="1">
        <v>14</v>
      </c>
      <c r="C1064" s="1">
        <v>14</v>
      </c>
    </row>
    <row r="1065" spans="1:3">
      <c r="A1065" s="56">
        <v>0.67013888888888695</v>
      </c>
      <c r="B1065" s="1">
        <v>14</v>
      </c>
      <c r="C1065" s="1">
        <v>14</v>
      </c>
    </row>
    <row r="1066" spans="1:3">
      <c r="A1066" s="56">
        <v>0.67083333333333095</v>
      </c>
      <c r="B1066" s="1">
        <v>14</v>
      </c>
      <c r="C1066" s="1">
        <v>14</v>
      </c>
    </row>
    <row r="1067" spans="1:3">
      <c r="A1067" s="56">
        <v>0.67152777777777595</v>
      </c>
      <c r="B1067" s="1">
        <v>14</v>
      </c>
      <c r="C1067" s="1">
        <v>14</v>
      </c>
    </row>
    <row r="1068" spans="1:3">
      <c r="A1068" s="56">
        <v>0.67222222222221995</v>
      </c>
      <c r="B1068" s="1">
        <v>14</v>
      </c>
      <c r="C1068" s="1">
        <v>14</v>
      </c>
    </row>
    <row r="1069" spans="1:3">
      <c r="A1069" s="56">
        <v>0.67291666666666505</v>
      </c>
      <c r="B1069" s="1">
        <v>14</v>
      </c>
      <c r="C1069" s="1">
        <v>14</v>
      </c>
    </row>
    <row r="1070" spans="1:3">
      <c r="A1070" s="56">
        <v>0.67361111111110905</v>
      </c>
      <c r="B1070" s="1">
        <v>14</v>
      </c>
      <c r="C1070" s="1">
        <v>14</v>
      </c>
    </row>
    <row r="1071" spans="1:3">
      <c r="A1071" s="56">
        <v>0.67430555555555405</v>
      </c>
      <c r="B1071" s="1">
        <v>14</v>
      </c>
      <c r="C1071" s="1">
        <v>14</v>
      </c>
    </row>
    <row r="1072" spans="1:3">
      <c r="A1072" s="56">
        <v>0.67499999999999805</v>
      </c>
      <c r="B1072" s="1">
        <v>14</v>
      </c>
      <c r="C1072" s="1">
        <v>14</v>
      </c>
    </row>
    <row r="1073" spans="1:3">
      <c r="A1073" s="56">
        <v>0.67569444444444204</v>
      </c>
      <c r="B1073" s="1">
        <v>14</v>
      </c>
      <c r="C1073" s="1">
        <v>14</v>
      </c>
    </row>
    <row r="1074" spans="1:3">
      <c r="A1074" s="56">
        <v>0.67638888888888704</v>
      </c>
      <c r="B1074" s="1">
        <v>14</v>
      </c>
      <c r="C1074" s="1">
        <v>14</v>
      </c>
    </row>
    <row r="1075" spans="1:3">
      <c r="A1075" s="56">
        <v>0.67708333333333104</v>
      </c>
      <c r="B1075" s="1">
        <v>14</v>
      </c>
      <c r="C1075" s="1">
        <v>14</v>
      </c>
    </row>
    <row r="1076" spans="1:3">
      <c r="A1076" s="56">
        <v>0.67777777777777604</v>
      </c>
      <c r="B1076" s="1">
        <v>14</v>
      </c>
      <c r="C1076" s="1">
        <v>14</v>
      </c>
    </row>
    <row r="1077" spans="1:3">
      <c r="A1077" s="56">
        <v>0.67847222222222003</v>
      </c>
      <c r="B1077" s="1">
        <v>14</v>
      </c>
      <c r="C1077" s="1">
        <v>14</v>
      </c>
    </row>
    <row r="1078" spans="1:3">
      <c r="A1078" s="56">
        <v>0.67916666666666503</v>
      </c>
      <c r="B1078" s="1">
        <v>14</v>
      </c>
      <c r="C1078" s="1">
        <v>14</v>
      </c>
    </row>
    <row r="1079" spans="1:3">
      <c r="A1079" s="56">
        <v>0.67986111111110903</v>
      </c>
      <c r="B1079" s="1">
        <v>14</v>
      </c>
      <c r="C1079" s="1">
        <v>14</v>
      </c>
    </row>
    <row r="1080" spans="1:3">
      <c r="A1080" s="56">
        <v>0.68055555555555403</v>
      </c>
      <c r="B1080" s="1">
        <v>14</v>
      </c>
      <c r="C1080" s="1">
        <v>14</v>
      </c>
    </row>
    <row r="1081" spans="1:3">
      <c r="A1081" s="56">
        <v>0.68124999999999802</v>
      </c>
      <c r="B1081" s="1">
        <v>14</v>
      </c>
      <c r="C1081" s="1">
        <v>14</v>
      </c>
    </row>
    <row r="1082" spans="1:3">
      <c r="A1082" s="56">
        <v>0.68194444444444202</v>
      </c>
      <c r="B1082" s="1">
        <v>14</v>
      </c>
      <c r="C1082" s="1">
        <v>14</v>
      </c>
    </row>
    <row r="1083" spans="1:3">
      <c r="A1083" s="56">
        <v>0.68263888888888702</v>
      </c>
      <c r="B1083" s="1">
        <v>14</v>
      </c>
      <c r="C1083" s="1">
        <v>14</v>
      </c>
    </row>
    <row r="1084" spans="1:3">
      <c r="A1084" s="56">
        <v>0.68333333333333102</v>
      </c>
      <c r="B1084" s="1">
        <v>14</v>
      </c>
      <c r="C1084" s="1">
        <v>14</v>
      </c>
    </row>
    <row r="1085" spans="1:3">
      <c r="A1085" s="56">
        <v>0.68402777777777601</v>
      </c>
      <c r="B1085" s="1">
        <v>14</v>
      </c>
      <c r="C1085" s="1">
        <v>14</v>
      </c>
    </row>
    <row r="1086" spans="1:3">
      <c r="A1086" s="56">
        <v>0.68472222222222001</v>
      </c>
      <c r="B1086" s="1">
        <v>14</v>
      </c>
      <c r="C1086" s="1">
        <v>14</v>
      </c>
    </row>
    <row r="1087" spans="1:3">
      <c r="A1087" s="56">
        <v>0.68541666666666501</v>
      </c>
      <c r="B1087" s="1">
        <v>14</v>
      </c>
      <c r="C1087" s="1">
        <v>14</v>
      </c>
    </row>
    <row r="1088" spans="1:3">
      <c r="A1088" s="56">
        <v>0.68611111111110901</v>
      </c>
      <c r="B1088" s="1">
        <v>14</v>
      </c>
      <c r="C1088" s="1">
        <v>14</v>
      </c>
    </row>
    <row r="1089" spans="1:3">
      <c r="A1089" s="56">
        <v>0.686805555555554</v>
      </c>
      <c r="B1089" s="1">
        <v>14</v>
      </c>
      <c r="C1089" s="1">
        <v>14</v>
      </c>
    </row>
    <row r="1090" spans="1:3">
      <c r="A1090" s="56">
        <v>0.687499999999998</v>
      </c>
      <c r="B1090" s="1">
        <v>14</v>
      </c>
      <c r="C1090" s="1">
        <v>14</v>
      </c>
    </row>
    <row r="1091" spans="1:3">
      <c r="A1091" s="56">
        <v>0.688194444444442</v>
      </c>
      <c r="B1091" s="1">
        <v>14</v>
      </c>
      <c r="C1091" s="1">
        <v>14</v>
      </c>
    </row>
    <row r="1092" spans="1:3">
      <c r="A1092" s="56">
        <v>0.688888888888887</v>
      </c>
      <c r="B1092" s="1">
        <v>14</v>
      </c>
      <c r="C1092" s="1">
        <v>14</v>
      </c>
    </row>
    <row r="1093" spans="1:3">
      <c r="A1093" s="56">
        <v>0.68958333333333099</v>
      </c>
      <c r="B1093" s="1">
        <v>14</v>
      </c>
      <c r="C1093" s="1">
        <v>14</v>
      </c>
    </row>
    <row r="1094" spans="1:3">
      <c r="A1094" s="56">
        <v>0.69027777777777599</v>
      </c>
      <c r="B1094" s="1">
        <v>14</v>
      </c>
      <c r="C1094" s="1">
        <v>14</v>
      </c>
    </row>
    <row r="1095" spans="1:3">
      <c r="A1095" s="56">
        <v>0.69097222222221999</v>
      </c>
      <c r="B1095" s="1">
        <v>14</v>
      </c>
      <c r="C1095" s="1">
        <v>14</v>
      </c>
    </row>
    <row r="1096" spans="1:3">
      <c r="A1096" s="56">
        <v>0.69166666666666499</v>
      </c>
      <c r="B1096" s="1">
        <v>14</v>
      </c>
      <c r="C1096" s="1">
        <v>14</v>
      </c>
    </row>
    <row r="1097" spans="1:3">
      <c r="A1097" s="56">
        <v>0.69236111111110898</v>
      </c>
      <c r="B1097" s="1">
        <v>14</v>
      </c>
      <c r="C1097" s="1">
        <v>14</v>
      </c>
    </row>
    <row r="1098" spans="1:3">
      <c r="A1098" s="56">
        <v>0.69305555555555398</v>
      </c>
      <c r="B1098" s="1">
        <v>14</v>
      </c>
      <c r="C1098" s="1">
        <v>14</v>
      </c>
    </row>
    <row r="1099" spans="1:3">
      <c r="A1099" s="56">
        <v>0.69374999999999798</v>
      </c>
      <c r="B1099" s="1">
        <v>14</v>
      </c>
      <c r="C1099" s="1">
        <v>14</v>
      </c>
    </row>
    <row r="1100" spans="1:3">
      <c r="A1100" s="56">
        <v>0.69444444444444198</v>
      </c>
      <c r="B1100" s="1">
        <v>14</v>
      </c>
      <c r="C1100" s="1">
        <v>14</v>
      </c>
    </row>
    <row r="1101" spans="1:3">
      <c r="A1101" s="56">
        <v>0.69513888888888697</v>
      </c>
      <c r="B1101" s="1">
        <v>14</v>
      </c>
      <c r="C1101" s="1">
        <v>14</v>
      </c>
    </row>
    <row r="1102" spans="1:3">
      <c r="A1102" s="56">
        <v>0.69583333333333097</v>
      </c>
      <c r="B1102" s="1">
        <v>14</v>
      </c>
      <c r="C1102" s="1">
        <v>14</v>
      </c>
    </row>
    <row r="1103" spans="1:3">
      <c r="A1103" s="56">
        <v>0.69652777777777597</v>
      </c>
      <c r="B1103" s="1">
        <v>14</v>
      </c>
      <c r="C1103" s="1">
        <v>14</v>
      </c>
    </row>
    <row r="1104" spans="1:3">
      <c r="A1104" s="56">
        <v>0.69722222222221997</v>
      </c>
      <c r="B1104" s="1">
        <v>14</v>
      </c>
      <c r="C1104" s="1">
        <v>14</v>
      </c>
    </row>
    <row r="1105" spans="1:3">
      <c r="A1105" s="56">
        <v>0.69791666666666496</v>
      </c>
      <c r="B1105" s="1">
        <v>14</v>
      </c>
      <c r="C1105" s="1">
        <v>14</v>
      </c>
    </row>
    <row r="1106" spans="1:3">
      <c r="A1106" s="56">
        <v>0.69861111111110896</v>
      </c>
      <c r="B1106" s="1">
        <v>14</v>
      </c>
      <c r="C1106" s="1">
        <v>14</v>
      </c>
    </row>
    <row r="1107" spans="1:3">
      <c r="A1107" s="56">
        <v>0.69930555555555296</v>
      </c>
      <c r="B1107" s="1">
        <v>14</v>
      </c>
      <c r="C1107" s="1">
        <v>14</v>
      </c>
    </row>
    <row r="1108" spans="1:3">
      <c r="A1108" s="56">
        <v>0.69999999999999796</v>
      </c>
      <c r="B1108" s="1">
        <v>14</v>
      </c>
      <c r="C1108" s="1">
        <v>14</v>
      </c>
    </row>
    <row r="1109" spans="1:3">
      <c r="A1109" s="56">
        <v>0.70069444444444196</v>
      </c>
      <c r="B1109" s="1">
        <v>14</v>
      </c>
      <c r="C1109" s="1">
        <v>14</v>
      </c>
    </row>
    <row r="1110" spans="1:3">
      <c r="A1110" s="56">
        <v>0.70138888888888695</v>
      </c>
      <c r="B1110" s="1">
        <v>14</v>
      </c>
      <c r="C1110" s="1">
        <v>14</v>
      </c>
    </row>
    <row r="1111" spans="1:3">
      <c r="A1111" s="56">
        <v>0.70208333333333095</v>
      </c>
      <c r="B1111" s="1">
        <v>14</v>
      </c>
      <c r="C1111" s="1">
        <v>14</v>
      </c>
    </row>
    <row r="1112" spans="1:3">
      <c r="A1112" s="56">
        <v>0.70277777777777595</v>
      </c>
      <c r="B1112" s="1">
        <v>14</v>
      </c>
      <c r="C1112" s="1">
        <v>14</v>
      </c>
    </row>
    <row r="1113" spans="1:3">
      <c r="A1113" s="56">
        <v>0.70347222222221995</v>
      </c>
      <c r="B1113" s="1">
        <v>14</v>
      </c>
      <c r="C1113" s="1">
        <v>14</v>
      </c>
    </row>
    <row r="1114" spans="1:3">
      <c r="A1114" s="56">
        <v>0.70416666666666505</v>
      </c>
      <c r="B1114" s="1">
        <v>14</v>
      </c>
      <c r="C1114" s="1">
        <v>14</v>
      </c>
    </row>
    <row r="1115" spans="1:3">
      <c r="A1115" s="56">
        <v>0.70486111111110905</v>
      </c>
      <c r="B1115" s="1">
        <v>14</v>
      </c>
      <c r="C1115" s="1">
        <v>14</v>
      </c>
    </row>
    <row r="1116" spans="1:3">
      <c r="A1116" s="56">
        <v>0.70555555555555305</v>
      </c>
      <c r="B1116" s="1">
        <v>14</v>
      </c>
      <c r="C1116" s="1">
        <v>14</v>
      </c>
    </row>
    <row r="1117" spans="1:3">
      <c r="A1117" s="56">
        <v>0.70624999999999805</v>
      </c>
      <c r="B1117" s="1">
        <v>14</v>
      </c>
      <c r="C1117" s="1">
        <v>14</v>
      </c>
    </row>
    <row r="1118" spans="1:3">
      <c r="A1118" s="56">
        <v>0.70694444444444204</v>
      </c>
      <c r="B1118" s="1">
        <v>14</v>
      </c>
      <c r="C1118" s="1">
        <v>14</v>
      </c>
    </row>
    <row r="1119" spans="1:3">
      <c r="A1119" s="56">
        <v>0.70763888888888704</v>
      </c>
      <c r="B1119" s="1">
        <v>14</v>
      </c>
      <c r="C1119" s="1">
        <v>14</v>
      </c>
    </row>
    <row r="1120" spans="1:3">
      <c r="A1120" s="56">
        <v>0.70833333333333104</v>
      </c>
      <c r="B1120" s="1">
        <v>14</v>
      </c>
      <c r="C1120" s="1">
        <v>14</v>
      </c>
    </row>
    <row r="1121" spans="1:3">
      <c r="A1121" s="56">
        <v>0.70902777777777604</v>
      </c>
      <c r="B1121" s="1">
        <v>14</v>
      </c>
      <c r="C1121" s="1">
        <v>14</v>
      </c>
    </row>
    <row r="1122" spans="1:3">
      <c r="A1122" s="56">
        <v>0.70972222222222003</v>
      </c>
      <c r="B1122" s="1">
        <v>14</v>
      </c>
      <c r="C1122" s="1">
        <v>14</v>
      </c>
    </row>
    <row r="1123" spans="1:3">
      <c r="A1123" s="56">
        <v>0.71041666666666503</v>
      </c>
      <c r="B1123" s="1">
        <v>14</v>
      </c>
      <c r="C1123" s="1">
        <v>14</v>
      </c>
    </row>
    <row r="1124" spans="1:3">
      <c r="A1124" s="56">
        <v>0.71111111111110903</v>
      </c>
      <c r="B1124" s="1">
        <v>14</v>
      </c>
      <c r="C1124" s="1">
        <v>14</v>
      </c>
    </row>
    <row r="1125" spans="1:3">
      <c r="A1125" s="56">
        <v>0.71180555555555303</v>
      </c>
      <c r="B1125" s="1">
        <v>14</v>
      </c>
      <c r="C1125" s="1">
        <v>14</v>
      </c>
    </row>
    <row r="1126" spans="1:3">
      <c r="A1126" s="56">
        <v>0.71249999999999802</v>
      </c>
      <c r="B1126" s="1">
        <v>14</v>
      </c>
      <c r="C1126" s="1">
        <v>14</v>
      </c>
    </row>
    <row r="1127" spans="1:3">
      <c r="A1127" s="56">
        <v>0.71319444444444202</v>
      </c>
      <c r="B1127" s="1">
        <v>14</v>
      </c>
      <c r="C1127" s="1">
        <v>14</v>
      </c>
    </row>
    <row r="1128" spans="1:3">
      <c r="A1128" s="56">
        <v>0.71388888888888702</v>
      </c>
      <c r="B1128" s="1">
        <v>14</v>
      </c>
      <c r="C1128" s="1">
        <v>14</v>
      </c>
    </row>
    <row r="1129" spans="1:3">
      <c r="A1129" s="56">
        <v>0.71458333333333102</v>
      </c>
      <c r="B1129" s="1">
        <v>14</v>
      </c>
      <c r="C1129" s="1">
        <v>14</v>
      </c>
    </row>
    <row r="1130" spans="1:3">
      <c r="A1130" s="56">
        <v>0.71527777777777601</v>
      </c>
      <c r="B1130" s="1">
        <v>14</v>
      </c>
      <c r="C1130" s="1">
        <v>14</v>
      </c>
    </row>
    <row r="1131" spans="1:3">
      <c r="A1131" s="56">
        <v>0.71597222222222001</v>
      </c>
      <c r="B1131" s="1">
        <v>14</v>
      </c>
      <c r="C1131" s="1">
        <v>14</v>
      </c>
    </row>
    <row r="1132" spans="1:3">
      <c r="A1132" s="56">
        <v>0.71666666666666501</v>
      </c>
      <c r="B1132" s="1">
        <v>14</v>
      </c>
      <c r="C1132" s="1">
        <v>14</v>
      </c>
    </row>
    <row r="1133" spans="1:3">
      <c r="A1133" s="56">
        <v>0.71736111111110901</v>
      </c>
      <c r="B1133" s="1">
        <v>14</v>
      </c>
      <c r="C1133" s="1">
        <v>14</v>
      </c>
    </row>
    <row r="1134" spans="1:3">
      <c r="A1134" s="56">
        <v>0.718055555555553</v>
      </c>
      <c r="B1134" s="1">
        <v>14</v>
      </c>
      <c r="C1134" s="1">
        <v>14</v>
      </c>
    </row>
    <row r="1135" spans="1:3">
      <c r="A1135" s="56">
        <v>0.718749999999998</v>
      </c>
      <c r="B1135" s="1">
        <v>14</v>
      </c>
      <c r="C1135" s="1">
        <v>14</v>
      </c>
    </row>
    <row r="1136" spans="1:3">
      <c r="A1136" s="56">
        <v>0.719444444444442</v>
      </c>
      <c r="B1136" s="1">
        <v>14</v>
      </c>
      <c r="C1136" s="1">
        <v>14</v>
      </c>
    </row>
    <row r="1137" spans="1:3">
      <c r="A1137" s="56">
        <v>0.720138888888887</v>
      </c>
      <c r="B1137" s="1">
        <v>14</v>
      </c>
      <c r="C1137" s="1">
        <v>14</v>
      </c>
    </row>
    <row r="1138" spans="1:3">
      <c r="A1138" s="56">
        <v>0.72083333333333099</v>
      </c>
      <c r="B1138" s="1">
        <v>14</v>
      </c>
      <c r="C1138" s="1">
        <v>14</v>
      </c>
    </row>
    <row r="1139" spans="1:3">
      <c r="A1139" s="56">
        <v>0.72152777777777599</v>
      </c>
      <c r="B1139" s="1">
        <v>14</v>
      </c>
      <c r="C1139" s="1">
        <v>14</v>
      </c>
    </row>
    <row r="1140" spans="1:3">
      <c r="A1140" s="56">
        <v>0.72222222222221999</v>
      </c>
      <c r="B1140" s="1">
        <v>14</v>
      </c>
      <c r="C1140" s="1">
        <v>14</v>
      </c>
    </row>
    <row r="1141" spans="1:3">
      <c r="A1141" s="56">
        <v>0.72291666666666499</v>
      </c>
      <c r="B1141" s="1">
        <v>14</v>
      </c>
      <c r="C1141" s="1">
        <v>14</v>
      </c>
    </row>
    <row r="1142" spans="1:3">
      <c r="A1142" s="56">
        <v>0.72361111111110898</v>
      </c>
      <c r="B1142" s="1">
        <v>14</v>
      </c>
      <c r="C1142" s="1">
        <v>14</v>
      </c>
    </row>
    <row r="1143" spans="1:3">
      <c r="A1143" s="56">
        <v>0.72430555555555298</v>
      </c>
      <c r="B1143" s="1">
        <v>14</v>
      </c>
      <c r="C1143" s="1">
        <v>14</v>
      </c>
    </row>
    <row r="1144" spans="1:3">
      <c r="A1144" s="56">
        <v>0.72499999999999798</v>
      </c>
      <c r="B1144" s="1">
        <v>14</v>
      </c>
      <c r="C1144" s="1">
        <v>14</v>
      </c>
    </row>
    <row r="1145" spans="1:3">
      <c r="A1145" s="56">
        <v>0.72569444444444198</v>
      </c>
      <c r="B1145" s="1">
        <v>14</v>
      </c>
      <c r="C1145" s="1">
        <v>14</v>
      </c>
    </row>
    <row r="1146" spans="1:3">
      <c r="A1146" s="56">
        <v>0.72638888888888697</v>
      </c>
      <c r="B1146" s="1">
        <v>14</v>
      </c>
      <c r="C1146" s="1">
        <v>14</v>
      </c>
    </row>
    <row r="1147" spans="1:3">
      <c r="A1147" s="56">
        <v>0.72708333333333097</v>
      </c>
      <c r="B1147" s="1">
        <v>14</v>
      </c>
      <c r="C1147" s="1">
        <v>14</v>
      </c>
    </row>
    <row r="1148" spans="1:3">
      <c r="A1148" s="56">
        <v>0.72777777777777597</v>
      </c>
      <c r="B1148" s="1">
        <v>14</v>
      </c>
      <c r="C1148" s="1">
        <v>14</v>
      </c>
    </row>
    <row r="1149" spans="1:3">
      <c r="A1149" s="56">
        <v>0.72847222222221997</v>
      </c>
      <c r="B1149" s="1">
        <v>14</v>
      </c>
      <c r="C1149" s="1">
        <v>14</v>
      </c>
    </row>
    <row r="1150" spans="1:3">
      <c r="A1150" s="56">
        <v>0.72916666666666397</v>
      </c>
      <c r="B1150" s="1">
        <v>14</v>
      </c>
      <c r="C1150" s="1">
        <v>14</v>
      </c>
    </row>
    <row r="1151" spans="1:3">
      <c r="A1151" s="56">
        <v>0.72986111111110896</v>
      </c>
      <c r="B1151" s="1">
        <v>14</v>
      </c>
      <c r="C1151" s="1">
        <v>14</v>
      </c>
    </row>
    <row r="1152" spans="1:3">
      <c r="A1152" s="56">
        <v>0.73055555555555296</v>
      </c>
      <c r="B1152" s="1">
        <v>14</v>
      </c>
      <c r="C1152" s="1">
        <v>14</v>
      </c>
    </row>
    <row r="1153" spans="1:3">
      <c r="A1153" s="56">
        <v>0.73124999999999796</v>
      </c>
      <c r="B1153" s="1">
        <v>14</v>
      </c>
      <c r="C1153" s="1">
        <v>14</v>
      </c>
    </row>
    <row r="1154" spans="1:3">
      <c r="A1154" s="56">
        <v>0.73194444444444196</v>
      </c>
      <c r="B1154" s="1">
        <v>14</v>
      </c>
      <c r="C1154" s="1">
        <v>14</v>
      </c>
    </row>
    <row r="1155" spans="1:3">
      <c r="A1155" s="56">
        <v>0.73263888888888695</v>
      </c>
      <c r="B1155" s="1">
        <v>14</v>
      </c>
      <c r="C1155" s="1">
        <v>14</v>
      </c>
    </row>
    <row r="1156" spans="1:3">
      <c r="A1156" s="56">
        <v>0.73333333333333095</v>
      </c>
      <c r="B1156" s="1">
        <v>14</v>
      </c>
      <c r="C1156" s="1">
        <v>14</v>
      </c>
    </row>
    <row r="1157" spans="1:3">
      <c r="A1157" s="56">
        <v>0.73402777777777595</v>
      </c>
      <c r="B1157" s="1">
        <v>14</v>
      </c>
      <c r="C1157" s="1">
        <v>14</v>
      </c>
    </row>
    <row r="1158" spans="1:3">
      <c r="A1158" s="56">
        <v>0.73472222222221995</v>
      </c>
      <c r="B1158" s="1">
        <v>14</v>
      </c>
      <c r="C1158" s="1">
        <v>14</v>
      </c>
    </row>
    <row r="1159" spans="1:3">
      <c r="A1159" s="56">
        <v>0.73541666666666405</v>
      </c>
      <c r="B1159" s="1">
        <v>14</v>
      </c>
      <c r="C1159" s="1">
        <v>14</v>
      </c>
    </row>
    <row r="1160" spans="1:3">
      <c r="A1160" s="56">
        <v>0.73611111111110905</v>
      </c>
      <c r="B1160" s="1">
        <v>14</v>
      </c>
      <c r="C1160" s="1">
        <v>14</v>
      </c>
    </row>
    <row r="1161" spans="1:3">
      <c r="A1161" s="56">
        <v>0.73680555555555305</v>
      </c>
      <c r="B1161" s="1">
        <v>14</v>
      </c>
      <c r="C1161" s="1">
        <v>14</v>
      </c>
    </row>
    <row r="1162" spans="1:3">
      <c r="A1162" s="56">
        <v>0.73749999999999805</v>
      </c>
      <c r="B1162" s="1">
        <v>14</v>
      </c>
      <c r="C1162" s="1">
        <v>14</v>
      </c>
    </row>
    <row r="1163" spans="1:3">
      <c r="A1163" s="56">
        <v>0.73819444444444204</v>
      </c>
      <c r="B1163" s="1">
        <v>14</v>
      </c>
      <c r="C1163" s="1">
        <v>14</v>
      </c>
    </row>
    <row r="1164" spans="1:3">
      <c r="A1164" s="56">
        <v>0.73888888888888704</v>
      </c>
      <c r="B1164" s="1">
        <v>14</v>
      </c>
      <c r="C1164" s="1">
        <v>14</v>
      </c>
    </row>
    <row r="1165" spans="1:3">
      <c r="A1165" s="56">
        <v>0.73958333333333104</v>
      </c>
      <c r="B1165" s="1">
        <v>14</v>
      </c>
      <c r="C1165" s="1">
        <v>14</v>
      </c>
    </row>
    <row r="1166" spans="1:3">
      <c r="A1166" s="56">
        <v>0.74027777777777604</v>
      </c>
      <c r="B1166" s="1">
        <v>14</v>
      </c>
      <c r="C1166" s="1">
        <v>14</v>
      </c>
    </row>
    <row r="1167" spans="1:3">
      <c r="A1167" s="56">
        <v>0.74097222222222003</v>
      </c>
      <c r="B1167" s="1">
        <v>14</v>
      </c>
      <c r="C1167" s="1">
        <v>14</v>
      </c>
    </row>
    <row r="1168" spans="1:3">
      <c r="A1168" s="56">
        <v>0.74166666666666403</v>
      </c>
      <c r="B1168" s="1">
        <v>14</v>
      </c>
      <c r="C1168" s="1">
        <v>14</v>
      </c>
    </row>
    <row r="1169" spans="1:3">
      <c r="A1169" s="56">
        <v>0.74236111111110903</v>
      </c>
      <c r="B1169" s="1">
        <v>14</v>
      </c>
      <c r="C1169" s="1">
        <v>14</v>
      </c>
    </row>
    <row r="1170" spans="1:3">
      <c r="A1170" s="56">
        <v>0.74305555555555303</v>
      </c>
      <c r="B1170" s="1">
        <v>14</v>
      </c>
      <c r="C1170" s="1">
        <v>14</v>
      </c>
    </row>
    <row r="1171" spans="1:3">
      <c r="A1171" s="56">
        <v>0.74374999999999802</v>
      </c>
      <c r="B1171" s="1">
        <v>14</v>
      </c>
      <c r="C1171" s="1">
        <v>14</v>
      </c>
    </row>
    <row r="1172" spans="1:3">
      <c r="A1172" s="56">
        <v>0.74444444444444202</v>
      </c>
      <c r="B1172" s="1">
        <v>14</v>
      </c>
      <c r="C1172" s="1">
        <v>14</v>
      </c>
    </row>
    <row r="1173" spans="1:3">
      <c r="A1173" s="56">
        <v>0.74513888888888702</v>
      </c>
      <c r="B1173" s="1">
        <v>14</v>
      </c>
      <c r="C1173" s="1">
        <v>14</v>
      </c>
    </row>
    <row r="1174" spans="1:3">
      <c r="A1174" s="56">
        <v>0.74583333333333102</v>
      </c>
      <c r="B1174" s="1">
        <v>14</v>
      </c>
      <c r="C1174" s="1">
        <v>14</v>
      </c>
    </row>
    <row r="1175" spans="1:3">
      <c r="A1175" s="56">
        <v>0.74652777777777601</v>
      </c>
      <c r="B1175" s="1">
        <v>14</v>
      </c>
      <c r="C1175" s="1">
        <v>14</v>
      </c>
    </row>
    <row r="1176" spans="1:3">
      <c r="A1176" s="56">
        <v>0.74722222222222001</v>
      </c>
      <c r="B1176" s="1">
        <v>14</v>
      </c>
      <c r="C1176" s="1">
        <v>14</v>
      </c>
    </row>
    <row r="1177" spans="1:3">
      <c r="A1177" s="56">
        <v>0.74791666666666401</v>
      </c>
      <c r="B1177" s="1">
        <v>14</v>
      </c>
      <c r="C1177" s="1">
        <v>14</v>
      </c>
    </row>
    <row r="1178" spans="1:3">
      <c r="A1178" s="56">
        <v>0.74861111111110901</v>
      </c>
      <c r="B1178" s="1">
        <v>14</v>
      </c>
      <c r="C1178" s="1">
        <v>14</v>
      </c>
    </row>
    <row r="1179" spans="1:3">
      <c r="A1179" s="56">
        <v>0.749305555555553</v>
      </c>
      <c r="B1179" s="1">
        <v>14</v>
      </c>
      <c r="C1179" s="1">
        <v>14</v>
      </c>
    </row>
    <row r="1180" spans="1:3">
      <c r="A1180" s="56">
        <v>0.749999999999998</v>
      </c>
      <c r="B1180" s="1">
        <v>14</v>
      </c>
      <c r="C1180" s="1">
        <v>14</v>
      </c>
    </row>
    <row r="1181" spans="1:3">
      <c r="A1181" s="56">
        <v>0.750694444444442</v>
      </c>
      <c r="B1181" s="1">
        <v>14</v>
      </c>
      <c r="C1181" s="1">
        <v>14</v>
      </c>
    </row>
    <row r="1182" spans="1:3">
      <c r="A1182" s="56">
        <v>0.751388888888887</v>
      </c>
      <c r="B1182" s="1">
        <v>14</v>
      </c>
      <c r="C1182" s="1">
        <v>14</v>
      </c>
    </row>
    <row r="1183" spans="1:3">
      <c r="A1183" s="56">
        <v>0.75208333333333099</v>
      </c>
      <c r="B1183" s="1">
        <v>14</v>
      </c>
      <c r="C1183" s="1">
        <v>14</v>
      </c>
    </row>
    <row r="1184" spans="1:3">
      <c r="A1184" s="56">
        <v>0.75277777777777599</v>
      </c>
      <c r="B1184" s="1">
        <v>14</v>
      </c>
      <c r="C1184" s="1">
        <v>14</v>
      </c>
    </row>
    <row r="1185" spans="1:3">
      <c r="A1185" s="56">
        <v>0.75347222222221999</v>
      </c>
      <c r="B1185" s="1">
        <v>14</v>
      </c>
      <c r="C1185" s="1">
        <v>14</v>
      </c>
    </row>
    <row r="1186" spans="1:3">
      <c r="A1186" s="56">
        <v>0.75416666666666399</v>
      </c>
      <c r="B1186" s="1">
        <v>14</v>
      </c>
      <c r="C1186" s="1">
        <v>14</v>
      </c>
    </row>
    <row r="1187" spans="1:3">
      <c r="A1187" s="56">
        <v>0.75486111111110898</v>
      </c>
      <c r="B1187" s="1">
        <v>14</v>
      </c>
      <c r="C1187" s="1">
        <v>14</v>
      </c>
    </row>
    <row r="1188" spans="1:3">
      <c r="A1188" s="56">
        <v>0.75555555555555298</v>
      </c>
      <c r="B1188" s="1">
        <v>14</v>
      </c>
      <c r="C1188" s="1">
        <v>14</v>
      </c>
    </row>
    <row r="1189" spans="1:3">
      <c r="A1189" s="56">
        <v>0.75624999999999798</v>
      </c>
      <c r="B1189" s="1">
        <v>14</v>
      </c>
      <c r="C1189" s="1">
        <v>14</v>
      </c>
    </row>
    <row r="1190" spans="1:3">
      <c r="A1190" s="56">
        <v>0.75694444444444198</v>
      </c>
      <c r="B1190" s="1">
        <v>14</v>
      </c>
      <c r="C1190" s="1">
        <v>14</v>
      </c>
    </row>
    <row r="1191" spans="1:3">
      <c r="A1191" s="56">
        <v>0.75763888888888697</v>
      </c>
      <c r="B1191" s="1">
        <v>14</v>
      </c>
      <c r="C1191" s="1">
        <v>14</v>
      </c>
    </row>
    <row r="1192" spans="1:3">
      <c r="A1192" s="56">
        <v>0.75833333333333097</v>
      </c>
      <c r="B1192" s="1">
        <v>14</v>
      </c>
      <c r="C1192" s="1">
        <v>14</v>
      </c>
    </row>
    <row r="1193" spans="1:3">
      <c r="A1193" s="56">
        <v>0.75902777777777497</v>
      </c>
      <c r="B1193" s="1">
        <v>14</v>
      </c>
      <c r="C1193" s="1">
        <v>14</v>
      </c>
    </row>
    <row r="1194" spans="1:3">
      <c r="A1194" s="56">
        <v>0.75972222222221997</v>
      </c>
      <c r="B1194" s="1">
        <v>14</v>
      </c>
      <c r="C1194" s="1">
        <v>14</v>
      </c>
    </row>
    <row r="1195" spans="1:3">
      <c r="A1195" s="56">
        <v>0.76041666666666397</v>
      </c>
      <c r="B1195" s="1">
        <v>14</v>
      </c>
      <c r="C1195" s="1">
        <v>14</v>
      </c>
    </row>
    <row r="1196" spans="1:3">
      <c r="A1196" s="56">
        <v>0.76111111111110896</v>
      </c>
      <c r="B1196" s="1">
        <v>14</v>
      </c>
      <c r="C1196" s="1">
        <v>14</v>
      </c>
    </row>
    <row r="1197" spans="1:3">
      <c r="A1197" s="56">
        <v>0.76180555555555296</v>
      </c>
      <c r="B1197" s="1">
        <v>14</v>
      </c>
      <c r="C1197" s="1">
        <v>14</v>
      </c>
    </row>
    <row r="1198" spans="1:3">
      <c r="A1198" s="56">
        <v>0.76249999999999796</v>
      </c>
      <c r="B1198" s="1">
        <v>14</v>
      </c>
      <c r="C1198" s="1">
        <v>14</v>
      </c>
    </row>
    <row r="1199" spans="1:3">
      <c r="A1199" s="56">
        <v>0.76319444444444196</v>
      </c>
      <c r="B1199" s="1">
        <v>14</v>
      </c>
      <c r="C1199" s="1">
        <v>14</v>
      </c>
    </row>
    <row r="1200" spans="1:3">
      <c r="A1200" s="56">
        <v>0.76388888888888695</v>
      </c>
      <c r="B1200" s="1">
        <v>14</v>
      </c>
      <c r="C1200" s="1">
        <v>14</v>
      </c>
    </row>
    <row r="1201" spans="1:3">
      <c r="A1201" s="56">
        <v>0.76458333333333095</v>
      </c>
      <c r="B1201" s="1">
        <v>14</v>
      </c>
      <c r="C1201" s="1">
        <v>14</v>
      </c>
    </row>
    <row r="1202" spans="1:3">
      <c r="A1202" s="56">
        <v>0.76527777777777495</v>
      </c>
      <c r="B1202" s="1">
        <v>14</v>
      </c>
      <c r="C1202" s="1">
        <v>14</v>
      </c>
    </row>
    <row r="1203" spans="1:3">
      <c r="A1203" s="56">
        <v>0.76597222222221995</v>
      </c>
      <c r="B1203" s="1">
        <v>14</v>
      </c>
      <c r="C1203" s="1">
        <v>14</v>
      </c>
    </row>
    <row r="1204" spans="1:3">
      <c r="A1204" s="56">
        <v>0.76666666666666405</v>
      </c>
      <c r="B1204" s="1">
        <v>14</v>
      </c>
      <c r="C1204" s="1">
        <v>14</v>
      </c>
    </row>
    <row r="1205" spans="1:3">
      <c r="A1205" s="56">
        <v>0.76736111111110905</v>
      </c>
      <c r="B1205" s="1">
        <v>14</v>
      </c>
      <c r="C1205" s="1">
        <v>14</v>
      </c>
    </row>
    <row r="1206" spans="1:3">
      <c r="A1206" s="56">
        <v>0.76805555555555305</v>
      </c>
      <c r="B1206" s="1">
        <v>14</v>
      </c>
      <c r="C1206" s="1">
        <v>14</v>
      </c>
    </row>
    <row r="1207" spans="1:3">
      <c r="A1207" s="56">
        <v>0.76874999999999805</v>
      </c>
      <c r="B1207" s="1">
        <v>14</v>
      </c>
      <c r="C1207" s="1">
        <v>14</v>
      </c>
    </row>
    <row r="1208" spans="1:3">
      <c r="A1208" s="56">
        <v>0.76944444444444204</v>
      </c>
      <c r="B1208" s="1">
        <v>14</v>
      </c>
      <c r="C1208" s="1">
        <v>14</v>
      </c>
    </row>
    <row r="1209" spans="1:3">
      <c r="A1209" s="56">
        <v>0.77013888888888704</v>
      </c>
      <c r="B1209" s="1">
        <v>14</v>
      </c>
      <c r="C1209" s="1">
        <v>14</v>
      </c>
    </row>
    <row r="1210" spans="1:3">
      <c r="A1210" s="56">
        <v>0.77083333333333104</v>
      </c>
      <c r="B1210" s="1">
        <v>14</v>
      </c>
      <c r="C1210" s="1">
        <v>14</v>
      </c>
    </row>
    <row r="1211" spans="1:3">
      <c r="A1211" s="56">
        <v>0.77152777777777504</v>
      </c>
      <c r="B1211" s="1">
        <v>14</v>
      </c>
      <c r="C1211" s="1">
        <v>14</v>
      </c>
    </row>
    <row r="1212" spans="1:3">
      <c r="A1212" s="56">
        <v>0.77222222222222003</v>
      </c>
      <c r="B1212" s="1">
        <v>14</v>
      </c>
      <c r="C1212" s="1">
        <v>14</v>
      </c>
    </row>
    <row r="1213" spans="1:3">
      <c r="A1213" s="56">
        <v>0.77291666666666403</v>
      </c>
      <c r="B1213" s="1">
        <v>14</v>
      </c>
      <c r="C1213" s="1">
        <v>14</v>
      </c>
    </row>
    <row r="1214" spans="1:3">
      <c r="A1214" s="56">
        <v>0.77361111111110903</v>
      </c>
      <c r="B1214" s="1">
        <v>14</v>
      </c>
      <c r="C1214" s="1">
        <v>14</v>
      </c>
    </row>
    <row r="1215" spans="1:3">
      <c r="A1215" s="56">
        <v>0.77430555555555303</v>
      </c>
      <c r="B1215" s="1">
        <v>14</v>
      </c>
      <c r="C1215" s="1">
        <v>14</v>
      </c>
    </row>
    <row r="1216" spans="1:3">
      <c r="A1216" s="56">
        <v>0.77499999999999802</v>
      </c>
      <c r="B1216" s="1">
        <v>14</v>
      </c>
      <c r="C1216" s="1">
        <v>14</v>
      </c>
    </row>
    <row r="1217" spans="1:3">
      <c r="A1217" s="56">
        <v>0.77569444444444202</v>
      </c>
      <c r="B1217" s="1">
        <v>14</v>
      </c>
      <c r="C1217" s="1">
        <v>14</v>
      </c>
    </row>
    <row r="1218" spans="1:3">
      <c r="A1218" s="56">
        <v>0.77638888888888702</v>
      </c>
      <c r="B1218" s="1">
        <v>14</v>
      </c>
      <c r="C1218" s="1">
        <v>14</v>
      </c>
    </row>
    <row r="1219" spans="1:3">
      <c r="A1219" s="56">
        <v>0.77708333333333102</v>
      </c>
      <c r="B1219" s="1">
        <v>14</v>
      </c>
      <c r="C1219" s="1">
        <v>14</v>
      </c>
    </row>
    <row r="1220" spans="1:3">
      <c r="A1220" s="56">
        <v>0.77777777777777501</v>
      </c>
      <c r="B1220" s="1">
        <v>14</v>
      </c>
      <c r="C1220" s="1">
        <v>14</v>
      </c>
    </row>
    <row r="1221" spans="1:3">
      <c r="A1221" s="56">
        <v>0.77847222222222001</v>
      </c>
      <c r="B1221" s="1">
        <v>14</v>
      </c>
      <c r="C1221" s="1">
        <v>14</v>
      </c>
    </row>
    <row r="1222" spans="1:3">
      <c r="A1222" s="56">
        <v>0.77916666666666401</v>
      </c>
      <c r="B1222" s="1">
        <v>14</v>
      </c>
      <c r="C1222" s="1">
        <v>14</v>
      </c>
    </row>
    <row r="1223" spans="1:3">
      <c r="A1223" s="56">
        <v>0.77986111111110901</v>
      </c>
      <c r="B1223" s="1">
        <v>14</v>
      </c>
      <c r="C1223" s="1">
        <v>14</v>
      </c>
    </row>
    <row r="1224" spans="1:3">
      <c r="A1224" s="56">
        <v>0.780555555555553</v>
      </c>
      <c r="B1224" s="1">
        <v>14</v>
      </c>
      <c r="C1224" s="1">
        <v>14</v>
      </c>
    </row>
    <row r="1225" spans="1:3">
      <c r="A1225" s="56">
        <v>0.781249999999998</v>
      </c>
      <c r="B1225" s="1">
        <v>14</v>
      </c>
      <c r="C1225" s="1">
        <v>14</v>
      </c>
    </row>
    <row r="1226" spans="1:3">
      <c r="A1226" s="56">
        <v>0.781944444444442</v>
      </c>
      <c r="B1226" s="1">
        <v>14</v>
      </c>
      <c r="C1226" s="1">
        <v>14</v>
      </c>
    </row>
    <row r="1227" spans="1:3">
      <c r="A1227" s="56">
        <v>0.782638888888887</v>
      </c>
      <c r="B1227" s="1">
        <v>14</v>
      </c>
      <c r="C1227" s="1">
        <v>14</v>
      </c>
    </row>
    <row r="1228" spans="1:3">
      <c r="A1228" s="56">
        <v>0.78333333333333099</v>
      </c>
      <c r="B1228" s="1">
        <v>14</v>
      </c>
      <c r="C1228" s="1">
        <v>14</v>
      </c>
    </row>
    <row r="1229" spans="1:3">
      <c r="A1229" s="56">
        <v>0.78402777777777499</v>
      </c>
      <c r="B1229" s="1">
        <v>14</v>
      </c>
      <c r="C1229" s="1">
        <v>14</v>
      </c>
    </row>
    <row r="1230" spans="1:3">
      <c r="A1230" s="56">
        <v>0.78472222222221999</v>
      </c>
      <c r="B1230" s="1">
        <v>14</v>
      </c>
      <c r="C1230" s="1">
        <v>14</v>
      </c>
    </row>
    <row r="1231" spans="1:3">
      <c r="A1231" s="56">
        <v>0.78541666666666399</v>
      </c>
      <c r="B1231" s="1">
        <v>14</v>
      </c>
      <c r="C1231" s="1">
        <v>14</v>
      </c>
    </row>
    <row r="1232" spans="1:3">
      <c r="A1232" s="56">
        <v>0.78611111111110898</v>
      </c>
      <c r="B1232" s="1">
        <v>14</v>
      </c>
      <c r="C1232" s="1">
        <v>14</v>
      </c>
    </row>
    <row r="1233" spans="1:3">
      <c r="A1233" s="56">
        <v>0.78680555555555298</v>
      </c>
      <c r="B1233" s="1">
        <v>14</v>
      </c>
      <c r="C1233" s="1">
        <v>14</v>
      </c>
    </row>
    <row r="1234" spans="1:3">
      <c r="A1234" s="56">
        <v>0.78749999999999798</v>
      </c>
      <c r="B1234" s="1">
        <v>14</v>
      </c>
      <c r="C1234" s="1">
        <v>14</v>
      </c>
    </row>
    <row r="1235" spans="1:3">
      <c r="A1235" s="56">
        <v>0.78819444444444198</v>
      </c>
      <c r="B1235" s="1">
        <v>14</v>
      </c>
      <c r="C1235" s="1">
        <v>14</v>
      </c>
    </row>
    <row r="1236" spans="1:3">
      <c r="A1236" s="56">
        <v>0.78888888888888598</v>
      </c>
      <c r="B1236" s="1">
        <v>14</v>
      </c>
      <c r="C1236" s="1">
        <v>14</v>
      </c>
    </row>
    <row r="1237" spans="1:3">
      <c r="A1237" s="56">
        <v>0.78958333333333097</v>
      </c>
      <c r="B1237" s="1">
        <v>14</v>
      </c>
      <c r="C1237" s="1">
        <v>14</v>
      </c>
    </row>
    <row r="1238" spans="1:3">
      <c r="A1238" s="56">
        <v>0.79027777777777497</v>
      </c>
      <c r="B1238" s="1">
        <v>14</v>
      </c>
      <c r="C1238" s="1">
        <v>14</v>
      </c>
    </row>
    <row r="1239" spans="1:3">
      <c r="A1239" s="56">
        <v>0.79097222222221997</v>
      </c>
      <c r="B1239" s="1">
        <v>14</v>
      </c>
      <c r="C1239" s="1">
        <v>14</v>
      </c>
    </row>
    <row r="1240" spans="1:3">
      <c r="A1240" s="56">
        <v>0.79166666666666397</v>
      </c>
      <c r="B1240" s="1">
        <v>14</v>
      </c>
      <c r="C1240" s="1">
        <v>14</v>
      </c>
    </row>
    <row r="1241" spans="1:3">
      <c r="A1241" s="56">
        <v>0.79236111111110896</v>
      </c>
      <c r="B1241" s="1">
        <v>14</v>
      </c>
      <c r="C1241" s="1">
        <v>14</v>
      </c>
    </row>
    <row r="1242" spans="1:3">
      <c r="A1242" s="56">
        <v>0.79305555555555296</v>
      </c>
      <c r="B1242" s="1">
        <v>14</v>
      </c>
      <c r="C1242" s="1">
        <v>14</v>
      </c>
    </row>
    <row r="1243" spans="1:3">
      <c r="A1243" s="56">
        <v>0.79374999999999796</v>
      </c>
      <c r="B1243" s="1">
        <v>14</v>
      </c>
      <c r="C1243" s="1">
        <v>14</v>
      </c>
    </row>
    <row r="1244" spans="1:3">
      <c r="A1244" s="56">
        <v>0.79444444444444196</v>
      </c>
      <c r="B1244" s="1">
        <v>14</v>
      </c>
      <c r="C1244" s="1">
        <v>14</v>
      </c>
    </row>
    <row r="1245" spans="1:3">
      <c r="A1245" s="56">
        <v>0.79513888888888595</v>
      </c>
      <c r="B1245" s="1">
        <v>14</v>
      </c>
      <c r="C1245" s="1">
        <v>14</v>
      </c>
    </row>
    <row r="1246" spans="1:3">
      <c r="A1246" s="56">
        <v>0.79583333333333095</v>
      </c>
      <c r="B1246" s="1">
        <v>14</v>
      </c>
      <c r="C1246" s="1">
        <v>14</v>
      </c>
    </row>
    <row r="1247" spans="1:3">
      <c r="A1247" s="56">
        <v>0.79652777777777495</v>
      </c>
      <c r="B1247" s="1">
        <v>14</v>
      </c>
      <c r="C1247" s="1">
        <v>14</v>
      </c>
    </row>
    <row r="1248" spans="1:3">
      <c r="A1248" s="56">
        <v>0.79722222222221995</v>
      </c>
      <c r="B1248" s="1">
        <v>14</v>
      </c>
      <c r="C1248" s="1">
        <v>14</v>
      </c>
    </row>
    <row r="1249" spans="1:3">
      <c r="A1249" s="56">
        <v>0.79791666666666405</v>
      </c>
      <c r="B1249" s="1">
        <v>14</v>
      </c>
      <c r="C1249" s="1">
        <v>14</v>
      </c>
    </row>
    <row r="1250" spans="1:3">
      <c r="A1250" s="56">
        <v>0.79861111111110905</v>
      </c>
      <c r="B1250" s="1">
        <v>14</v>
      </c>
      <c r="C1250" s="1">
        <v>14</v>
      </c>
    </row>
    <row r="1251" spans="1:3">
      <c r="A1251" s="56">
        <v>0.79930555555555305</v>
      </c>
      <c r="B1251" s="1">
        <v>14</v>
      </c>
      <c r="C1251" s="1">
        <v>14</v>
      </c>
    </row>
    <row r="1252" spans="1:3">
      <c r="A1252" s="56">
        <v>0.79999999999999805</v>
      </c>
      <c r="B1252" s="1">
        <v>14</v>
      </c>
      <c r="C1252" s="1">
        <v>14</v>
      </c>
    </row>
    <row r="1253" spans="1:3">
      <c r="A1253" s="56">
        <v>0.80069444444444204</v>
      </c>
      <c r="B1253" s="1">
        <v>14</v>
      </c>
      <c r="C1253" s="1">
        <v>14</v>
      </c>
    </row>
    <row r="1254" spans="1:3">
      <c r="A1254" s="56">
        <v>0.80138888888888604</v>
      </c>
      <c r="B1254" s="1">
        <v>14</v>
      </c>
      <c r="C1254" s="1">
        <v>14</v>
      </c>
    </row>
    <row r="1255" spans="1:3">
      <c r="A1255" s="56">
        <v>0.80208333333333104</v>
      </c>
      <c r="B1255" s="1">
        <v>14</v>
      </c>
      <c r="C1255" s="1">
        <v>14</v>
      </c>
    </row>
    <row r="1256" spans="1:3">
      <c r="A1256" s="56">
        <v>0.80277777777777504</v>
      </c>
      <c r="B1256" s="1">
        <v>14</v>
      </c>
      <c r="C1256" s="1">
        <v>14</v>
      </c>
    </row>
    <row r="1257" spans="1:3">
      <c r="A1257" s="56">
        <v>0.80347222222222003</v>
      </c>
      <c r="B1257" s="1">
        <v>14</v>
      </c>
      <c r="C1257" s="1">
        <v>14</v>
      </c>
    </row>
    <row r="1258" spans="1:3">
      <c r="A1258" s="56">
        <v>0.80416666666666403</v>
      </c>
      <c r="B1258" s="1">
        <v>14</v>
      </c>
      <c r="C1258" s="1">
        <v>14</v>
      </c>
    </row>
    <row r="1259" spans="1:3">
      <c r="A1259" s="56">
        <v>0.80486111111110903</v>
      </c>
      <c r="B1259" s="1">
        <v>14</v>
      </c>
      <c r="C1259" s="1">
        <v>14</v>
      </c>
    </row>
    <row r="1260" spans="1:3">
      <c r="A1260" s="56">
        <v>0.80555555555555303</v>
      </c>
      <c r="B1260" s="1">
        <v>14</v>
      </c>
      <c r="C1260" s="1">
        <v>14</v>
      </c>
    </row>
    <row r="1261" spans="1:3">
      <c r="A1261" s="56">
        <v>0.80624999999999802</v>
      </c>
      <c r="B1261" s="1">
        <v>14</v>
      </c>
      <c r="C1261" s="1">
        <v>14</v>
      </c>
    </row>
    <row r="1262" spans="1:3">
      <c r="A1262" s="56">
        <v>0.80694444444444202</v>
      </c>
      <c r="B1262" s="1">
        <v>14</v>
      </c>
      <c r="C1262" s="1">
        <v>14</v>
      </c>
    </row>
    <row r="1263" spans="1:3">
      <c r="A1263" s="56">
        <v>0.80763888888888602</v>
      </c>
      <c r="B1263" s="1">
        <v>14</v>
      </c>
      <c r="C1263" s="1">
        <v>14</v>
      </c>
    </row>
    <row r="1264" spans="1:3">
      <c r="A1264" s="56">
        <v>0.80833333333333102</v>
      </c>
      <c r="B1264" s="1">
        <v>14</v>
      </c>
      <c r="C1264" s="1">
        <v>14</v>
      </c>
    </row>
    <row r="1265" spans="1:3">
      <c r="A1265" s="56">
        <v>0.80902777777777501</v>
      </c>
      <c r="B1265" s="1">
        <v>14</v>
      </c>
      <c r="C1265" s="1">
        <v>14</v>
      </c>
    </row>
    <row r="1266" spans="1:3">
      <c r="A1266" s="56">
        <v>0.80972222222222001</v>
      </c>
      <c r="B1266" s="1">
        <v>14</v>
      </c>
      <c r="C1266" s="1">
        <v>14</v>
      </c>
    </row>
    <row r="1267" spans="1:3">
      <c r="A1267" s="56">
        <v>0.81041666666666401</v>
      </c>
      <c r="B1267" s="1">
        <v>14</v>
      </c>
      <c r="C1267" s="1">
        <v>14</v>
      </c>
    </row>
    <row r="1268" spans="1:3">
      <c r="A1268" s="56">
        <v>0.81111111111110901</v>
      </c>
      <c r="B1268" s="1">
        <v>14</v>
      </c>
      <c r="C1268" s="1">
        <v>14</v>
      </c>
    </row>
    <row r="1269" spans="1:3">
      <c r="A1269" s="56">
        <v>0.811805555555553</v>
      </c>
      <c r="B1269" s="1">
        <v>14</v>
      </c>
      <c r="C1269" s="1">
        <v>14</v>
      </c>
    </row>
    <row r="1270" spans="1:3">
      <c r="A1270" s="56">
        <v>0.812499999999998</v>
      </c>
      <c r="B1270" s="1">
        <v>14</v>
      </c>
      <c r="C1270" s="1">
        <v>14</v>
      </c>
    </row>
    <row r="1271" spans="1:3">
      <c r="A1271" s="56">
        <v>0.813194444444442</v>
      </c>
      <c r="B1271" s="1">
        <v>14</v>
      </c>
      <c r="C1271" s="1">
        <v>14</v>
      </c>
    </row>
    <row r="1272" spans="1:3">
      <c r="A1272" s="56">
        <v>0.813888888888886</v>
      </c>
      <c r="B1272" s="1">
        <v>14</v>
      </c>
      <c r="C1272" s="1">
        <v>14</v>
      </c>
    </row>
    <row r="1273" spans="1:3">
      <c r="A1273" s="56">
        <v>0.81458333333333099</v>
      </c>
      <c r="B1273" s="1">
        <v>14</v>
      </c>
      <c r="C1273" s="1">
        <v>14</v>
      </c>
    </row>
    <row r="1274" spans="1:3">
      <c r="A1274" s="56">
        <v>0.81527777777777499</v>
      </c>
      <c r="B1274" s="1">
        <v>14</v>
      </c>
      <c r="C1274" s="1">
        <v>14</v>
      </c>
    </row>
    <row r="1275" spans="1:3">
      <c r="A1275" s="56">
        <v>0.81597222222221999</v>
      </c>
      <c r="B1275" s="1">
        <v>14</v>
      </c>
      <c r="C1275" s="1">
        <v>14</v>
      </c>
    </row>
    <row r="1276" spans="1:3">
      <c r="A1276" s="56">
        <v>0.81666666666666399</v>
      </c>
      <c r="B1276" s="1">
        <v>14</v>
      </c>
      <c r="C1276" s="1">
        <v>14</v>
      </c>
    </row>
    <row r="1277" spans="1:3">
      <c r="A1277" s="56">
        <v>0.81736111111110898</v>
      </c>
      <c r="B1277" s="1">
        <v>14</v>
      </c>
      <c r="C1277" s="1">
        <v>14</v>
      </c>
    </row>
    <row r="1278" spans="1:3">
      <c r="A1278" s="56">
        <v>0.81805555555555298</v>
      </c>
      <c r="B1278" s="1">
        <v>14</v>
      </c>
      <c r="C1278" s="1">
        <v>14</v>
      </c>
    </row>
    <row r="1279" spans="1:3">
      <c r="A1279" s="56">
        <v>0.81874999999999698</v>
      </c>
      <c r="B1279" s="1">
        <v>14</v>
      </c>
      <c r="C1279" s="1">
        <v>14</v>
      </c>
    </row>
    <row r="1280" spans="1:3">
      <c r="A1280" s="56">
        <v>0.81944444444444198</v>
      </c>
      <c r="B1280" s="1">
        <v>14</v>
      </c>
      <c r="C1280" s="1">
        <v>14</v>
      </c>
    </row>
    <row r="1281" spans="1:3">
      <c r="A1281" s="56">
        <v>0.82013888888888598</v>
      </c>
      <c r="B1281" s="1">
        <v>14</v>
      </c>
      <c r="C1281" s="1">
        <v>14</v>
      </c>
    </row>
    <row r="1282" spans="1:3">
      <c r="A1282" s="56">
        <v>0.82083333333333097</v>
      </c>
      <c r="B1282" s="1">
        <v>14</v>
      </c>
      <c r="C1282" s="1">
        <v>14</v>
      </c>
    </row>
    <row r="1283" spans="1:3">
      <c r="A1283" s="56">
        <v>0.82152777777777497</v>
      </c>
      <c r="B1283" s="1">
        <v>14</v>
      </c>
      <c r="C1283" s="1">
        <v>14</v>
      </c>
    </row>
    <row r="1284" spans="1:3">
      <c r="A1284" s="56">
        <v>0.82222222222221997</v>
      </c>
      <c r="B1284" s="1">
        <v>14</v>
      </c>
      <c r="C1284" s="1">
        <v>14</v>
      </c>
    </row>
    <row r="1285" spans="1:3">
      <c r="A1285" s="56">
        <v>0.82291666666666397</v>
      </c>
      <c r="B1285" s="1">
        <v>14</v>
      </c>
      <c r="C1285" s="1">
        <v>14</v>
      </c>
    </row>
    <row r="1286" spans="1:3">
      <c r="A1286" s="56">
        <v>0.82361111111110896</v>
      </c>
      <c r="B1286" s="1">
        <v>14</v>
      </c>
      <c r="C1286" s="1">
        <v>14</v>
      </c>
    </row>
    <row r="1287" spans="1:3">
      <c r="A1287" s="56">
        <v>0.82430555555555296</v>
      </c>
      <c r="B1287" s="1">
        <v>14</v>
      </c>
      <c r="C1287" s="1">
        <v>14</v>
      </c>
    </row>
    <row r="1288" spans="1:3">
      <c r="A1288" s="56">
        <v>0.82499999999999696</v>
      </c>
      <c r="B1288" s="1">
        <v>14</v>
      </c>
      <c r="C1288" s="1">
        <v>14</v>
      </c>
    </row>
    <row r="1289" spans="1:3">
      <c r="A1289" s="56">
        <v>0.82569444444444196</v>
      </c>
      <c r="B1289" s="1">
        <v>14</v>
      </c>
      <c r="C1289" s="1">
        <v>14</v>
      </c>
    </row>
    <row r="1290" spans="1:3">
      <c r="A1290" s="56">
        <v>0.82638888888888595</v>
      </c>
      <c r="B1290" s="1">
        <v>14</v>
      </c>
      <c r="C1290" s="1">
        <v>14</v>
      </c>
    </row>
    <row r="1291" spans="1:3">
      <c r="A1291" s="56">
        <v>0.82708333333333095</v>
      </c>
      <c r="B1291" s="1">
        <v>14</v>
      </c>
      <c r="C1291" s="1">
        <v>14</v>
      </c>
    </row>
    <row r="1292" spans="1:3">
      <c r="A1292" s="56">
        <v>0.82777777777777495</v>
      </c>
      <c r="B1292" s="1">
        <v>14</v>
      </c>
      <c r="C1292" s="1">
        <v>14</v>
      </c>
    </row>
    <row r="1293" spans="1:3">
      <c r="A1293" s="56">
        <v>0.82847222222221995</v>
      </c>
      <c r="B1293" s="1">
        <v>14</v>
      </c>
      <c r="C1293" s="1">
        <v>14</v>
      </c>
    </row>
    <row r="1294" spans="1:3">
      <c r="A1294" s="56">
        <v>0.82916666666666405</v>
      </c>
      <c r="B1294" s="1">
        <v>14</v>
      </c>
      <c r="C1294" s="1">
        <v>14</v>
      </c>
    </row>
    <row r="1295" spans="1:3">
      <c r="A1295" s="56">
        <v>0.82986111111110905</v>
      </c>
      <c r="B1295" s="1">
        <v>14</v>
      </c>
      <c r="C1295" s="1">
        <v>14</v>
      </c>
    </row>
    <row r="1296" spans="1:3">
      <c r="A1296" s="56">
        <v>0.83055555555555305</v>
      </c>
      <c r="B1296" s="1">
        <v>14</v>
      </c>
      <c r="C1296" s="1">
        <v>14</v>
      </c>
    </row>
    <row r="1297" spans="1:3">
      <c r="A1297" s="56">
        <v>0.83124999999999705</v>
      </c>
      <c r="B1297" s="1">
        <v>14</v>
      </c>
      <c r="C1297" s="1">
        <v>14</v>
      </c>
    </row>
    <row r="1298" spans="1:3">
      <c r="A1298" s="56">
        <v>0.83194444444444204</v>
      </c>
      <c r="B1298" s="1">
        <v>14</v>
      </c>
      <c r="C1298" s="1">
        <v>14</v>
      </c>
    </row>
    <row r="1299" spans="1:3">
      <c r="A1299" s="56">
        <v>0.83263888888888604</v>
      </c>
      <c r="B1299" s="1">
        <v>14</v>
      </c>
      <c r="C1299" s="1">
        <v>14</v>
      </c>
    </row>
    <row r="1300" spans="1:3">
      <c r="A1300" s="56">
        <v>0.83333333333333104</v>
      </c>
      <c r="B1300" s="1">
        <v>14</v>
      </c>
      <c r="C1300" s="1">
        <v>14</v>
      </c>
    </row>
    <row r="1301" spans="1:3">
      <c r="A1301" s="56">
        <v>0.83402777777777504</v>
      </c>
      <c r="B1301" s="1">
        <v>14</v>
      </c>
      <c r="C1301" s="1">
        <v>14</v>
      </c>
    </row>
    <row r="1302" spans="1:3">
      <c r="A1302" s="56">
        <v>0.83472222222222003</v>
      </c>
      <c r="B1302" s="1">
        <v>14</v>
      </c>
      <c r="C1302" s="1">
        <v>14</v>
      </c>
    </row>
    <row r="1303" spans="1:3">
      <c r="A1303" s="56">
        <v>0.83541666666666403</v>
      </c>
      <c r="B1303" s="1">
        <v>14</v>
      </c>
      <c r="C1303" s="1">
        <v>14</v>
      </c>
    </row>
    <row r="1304" spans="1:3">
      <c r="A1304" s="56">
        <v>0.83611111111110903</v>
      </c>
      <c r="B1304" s="1">
        <v>14</v>
      </c>
      <c r="C1304" s="1">
        <v>14</v>
      </c>
    </row>
    <row r="1305" spans="1:3">
      <c r="A1305" s="56">
        <v>0.83680555555555303</v>
      </c>
      <c r="B1305" s="1">
        <v>14</v>
      </c>
      <c r="C1305" s="1">
        <v>14</v>
      </c>
    </row>
    <row r="1306" spans="1:3">
      <c r="A1306" s="56">
        <v>0.83749999999999702</v>
      </c>
      <c r="B1306" s="1">
        <v>14</v>
      </c>
      <c r="C1306" s="1">
        <v>14</v>
      </c>
    </row>
    <row r="1307" spans="1:3">
      <c r="A1307" s="56">
        <v>0.83819444444444202</v>
      </c>
      <c r="B1307" s="1">
        <v>14</v>
      </c>
      <c r="C1307" s="1">
        <v>14</v>
      </c>
    </row>
    <row r="1308" spans="1:3">
      <c r="A1308" s="56">
        <v>0.83888888888888602</v>
      </c>
      <c r="B1308" s="1">
        <v>14</v>
      </c>
      <c r="C1308" s="1">
        <v>14</v>
      </c>
    </row>
    <row r="1309" spans="1:3">
      <c r="A1309" s="56">
        <v>0.83958333333333102</v>
      </c>
      <c r="B1309" s="1">
        <v>14</v>
      </c>
      <c r="C1309" s="1">
        <v>14</v>
      </c>
    </row>
    <row r="1310" spans="1:3">
      <c r="A1310" s="56">
        <v>0.84027777777777501</v>
      </c>
      <c r="B1310" s="1">
        <v>14</v>
      </c>
      <c r="C1310" s="1">
        <v>14</v>
      </c>
    </row>
    <row r="1311" spans="1:3">
      <c r="A1311" s="56">
        <v>0.84097222222222001</v>
      </c>
      <c r="B1311" s="1">
        <v>14</v>
      </c>
      <c r="C1311" s="1">
        <v>14</v>
      </c>
    </row>
    <row r="1312" spans="1:3">
      <c r="A1312" s="56">
        <v>0.84166666666666401</v>
      </c>
      <c r="B1312" s="1">
        <v>14</v>
      </c>
      <c r="C1312" s="1">
        <v>14</v>
      </c>
    </row>
    <row r="1313" spans="1:3">
      <c r="A1313" s="56">
        <v>0.84236111111110901</v>
      </c>
      <c r="B1313" s="1">
        <v>14</v>
      </c>
      <c r="C1313" s="1">
        <v>14</v>
      </c>
    </row>
    <row r="1314" spans="1:3">
      <c r="A1314" s="56">
        <v>0.843055555555553</v>
      </c>
      <c r="B1314" s="1">
        <v>14</v>
      </c>
      <c r="C1314" s="1">
        <v>14</v>
      </c>
    </row>
    <row r="1315" spans="1:3">
      <c r="A1315" s="56">
        <v>0.843749999999997</v>
      </c>
      <c r="B1315" s="1">
        <v>14</v>
      </c>
      <c r="C1315" s="1">
        <v>14</v>
      </c>
    </row>
    <row r="1316" spans="1:3">
      <c r="A1316" s="56">
        <v>0.844444444444442</v>
      </c>
      <c r="B1316" s="1">
        <v>14</v>
      </c>
      <c r="C1316" s="1">
        <v>14</v>
      </c>
    </row>
    <row r="1317" spans="1:3">
      <c r="A1317" s="56">
        <v>0.845138888888886</v>
      </c>
      <c r="B1317" s="1">
        <v>14</v>
      </c>
      <c r="C1317" s="1">
        <v>14</v>
      </c>
    </row>
    <row r="1318" spans="1:3">
      <c r="A1318" s="56">
        <v>0.84583333333333099</v>
      </c>
      <c r="B1318" s="1">
        <v>14</v>
      </c>
      <c r="C1318" s="1">
        <v>14</v>
      </c>
    </row>
    <row r="1319" spans="1:3">
      <c r="A1319" s="56">
        <v>0.84652777777777499</v>
      </c>
      <c r="B1319" s="1">
        <v>14</v>
      </c>
      <c r="C1319" s="1">
        <v>14</v>
      </c>
    </row>
    <row r="1320" spans="1:3">
      <c r="A1320" s="56">
        <v>0.84722222222221999</v>
      </c>
      <c r="B1320" s="1">
        <v>14</v>
      </c>
      <c r="C1320" s="1">
        <v>14</v>
      </c>
    </row>
    <row r="1321" spans="1:3">
      <c r="A1321" s="56">
        <v>0.84791666666666399</v>
      </c>
      <c r="B1321" s="1">
        <v>14</v>
      </c>
      <c r="C1321" s="1">
        <v>14</v>
      </c>
    </row>
    <row r="1322" spans="1:3">
      <c r="A1322" s="56">
        <v>0.84861111111110898</v>
      </c>
      <c r="B1322" s="1">
        <v>14</v>
      </c>
      <c r="C1322" s="1">
        <v>14</v>
      </c>
    </row>
    <row r="1323" spans="1:3">
      <c r="A1323" s="56">
        <v>0.84930555555555298</v>
      </c>
      <c r="B1323" s="1">
        <v>14</v>
      </c>
      <c r="C1323" s="1">
        <v>14</v>
      </c>
    </row>
    <row r="1324" spans="1:3">
      <c r="A1324" s="56">
        <v>0.84999999999999698</v>
      </c>
      <c r="B1324" s="1">
        <v>14</v>
      </c>
      <c r="C1324" s="1">
        <v>14</v>
      </c>
    </row>
    <row r="1325" spans="1:3">
      <c r="A1325" s="56">
        <v>0.85069444444444198</v>
      </c>
      <c r="B1325" s="1">
        <v>14</v>
      </c>
      <c r="C1325" s="1">
        <v>14</v>
      </c>
    </row>
    <row r="1326" spans="1:3">
      <c r="A1326" s="56">
        <v>0.85138888888888598</v>
      </c>
      <c r="B1326" s="1">
        <v>14</v>
      </c>
      <c r="C1326" s="1">
        <v>14</v>
      </c>
    </row>
    <row r="1327" spans="1:3">
      <c r="A1327" s="56">
        <v>0.85208333333333097</v>
      </c>
      <c r="B1327" s="1">
        <v>14</v>
      </c>
      <c r="C1327" s="1">
        <v>14</v>
      </c>
    </row>
    <row r="1328" spans="1:3">
      <c r="A1328" s="56">
        <v>0.85277777777777497</v>
      </c>
      <c r="B1328" s="1">
        <v>14</v>
      </c>
      <c r="C1328" s="1">
        <v>14</v>
      </c>
    </row>
    <row r="1329" spans="1:3">
      <c r="A1329" s="56">
        <v>0.85347222222221997</v>
      </c>
      <c r="B1329" s="1">
        <v>14</v>
      </c>
      <c r="C1329" s="1">
        <v>14</v>
      </c>
    </row>
    <row r="1330" spans="1:3">
      <c r="A1330" s="56">
        <v>0.85416666666666397</v>
      </c>
      <c r="B1330" s="1">
        <v>14</v>
      </c>
      <c r="C1330" s="1">
        <v>14</v>
      </c>
    </row>
    <row r="1331" spans="1:3">
      <c r="A1331" s="56">
        <v>0.85486111111110796</v>
      </c>
      <c r="B1331" s="1">
        <v>14</v>
      </c>
      <c r="C1331" s="1">
        <v>14</v>
      </c>
    </row>
    <row r="1332" spans="1:3">
      <c r="A1332" s="56">
        <v>0.85555555555555296</v>
      </c>
      <c r="B1332" s="1">
        <v>14</v>
      </c>
      <c r="C1332" s="1">
        <v>14</v>
      </c>
    </row>
    <row r="1333" spans="1:3">
      <c r="A1333" s="56">
        <v>0.85624999999999696</v>
      </c>
      <c r="B1333" s="1">
        <v>14</v>
      </c>
      <c r="C1333" s="1">
        <v>14</v>
      </c>
    </row>
    <row r="1334" spans="1:3">
      <c r="A1334" s="56">
        <v>0.85694444444444196</v>
      </c>
      <c r="B1334" s="1">
        <v>14</v>
      </c>
      <c r="C1334" s="1">
        <v>14</v>
      </c>
    </row>
    <row r="1335" spans="1:3">
      <c r="A1335" s="56">
        <v>0.85763888888888595</v>
      </c>
      <c r="B1335" s="1">
        <v>14</v>
      </c>
      <c r="C1335" s="1">
        <v>14</v>
      </c>
    </row>
    <row r="1336" spans="1:3">
      <c r="A1336" s="56">
        <v>0.85833333333333095</v>
      </c>
      <c r="B1336" s="1">
        <v>14</v>
      </c>
      <c r="C1336" s="1">
        <v>14</v>
      </c>
    </row>
    <row r="1337" spans="1:3">
      <c r="A1337" s="56">
        <v>0.85902777777777495</v>
      </c>
      <c r="B1337" s="1">
        <v>14</v>
      </c>
      <c r="C1337" s="1">
        <v>14</v>
      </c>
    </row>
    <row r="1338" spans="1:3">
      <c r="A1338" s="56">
        <v>0.85972222222221995</v>
      </c>
      <c r="B1338" s="1">
        <v>14</v>
      </c>
      <c r="C1338" s="1">
        <v>14</v>
      </c>
    </row>
    <row r="1339" spans="1:3">
      <c r="A1339" s="56">
        <v>0.86041666666666405</v>
      </c>
      <c r="B1339" s="1">
        <v>14</v>
      </c>
      <c r="C1339" s="1">
        <v>14</v>
      </c>
    </row>
    <row r="1340" spans="1:3">
      <c r="A1340" s="56">
        <v>0.86111111111110805</v>
      </c>
      <c r="B1340" s="1">
        <v>14</v>
      </c>
      <c r="C1340" s="1">
        <v>14</v>
      </c>
    </row>
    <row r="1341" spans="1:3">
      <c r="A1341" s="56">
        <v>0.86180555555555305</v>
      </c>
      <c r="B1341" s="1">
        <v>14</v>
      </c>
      <c r="C1341" s="1">
        <v>14</v>
      </c>
    </row>
    <row r="1342" spans="1:3">
      <c r="A1342" s="56">
        <v>0.86249999999999705</v>
      </c>
      <c r="B1342" s="1">
        <v>14</v>
      </c>
      <c r="C1342" s="1">
        <v>14</v>
      </c>
    </row>
    <row r="1343" spans="1:3">
      <c r="A1343" s="56">
        <v>0.86319444444444204</v>
      </c>
      <c r="B1343" s="1">
        <v>14</v>
      </c>
      <c r="C1343" s="1">
        <v>14</v>
      </c>
    </row>
    <row r="1344" spans="1:3">
      <c r="A1344" s="56">
        <v>0.86388888888888604</v>
      </c>
      <c r="B1344" s="1">
        <v>14</v>
      </c>
      <c r="C1344" s="1">
        <v>14</v>
      </c>
    </row>
    <row r="1345" spans="1:3">
      <c r="A1345" s="56">
        <v>0.86458333333333104</v>
      </c>
      <c r="B1345" s="1">
        <v>14</v>
      </c>
      <c r="C1345" s="1">
        <v>14</v>
      </c>
    </row>
    <row r="1346" spans="1:3">
      <c r="A1346" s="56">
        <v>0.86527777777777504</v>
      </c>
      <c r="B1346" s="1">
        <v>14</v>
      </c>
      <c r="C1346" s="1">
        <v>14</v>
      </c>
    </row>
    <row r="1347" spans="1:3">
      <c r="A1347" s="56">
        <v>0.86597222222222003</v>
      </c>
      <c r="B1347" s="1">
        <v>14</v>
      </c>
      <c r="C1347" s="1">
        <v>14</v>
      </c>
    </row>
    <row r="1348" spans="1:3">
      <c r="A1348" s="56">
        <v>0.86666666666666403</v>
      </c>
      <c r="B1348" s="1">
        <v>14</v>
      </c>
      <c r="C1348" s="1">
        <v>14</v>
      </c>
    </row>
    <row r="1349" spans="1:3">
      <c r="A1349" s="56">
        <v>0.86736111111110803</v>
      </c>
      <c r="B1349" s="1">
        <v>14</v>
      </c>
      <c r="C1349" s="1">
        <v>14</v>
      </c>
    </row>
    <row r="1350" spans="1:3">
      <c r="A1350" s="56">
        <v>0.86805555555555303</v>
      </c>
      <c r="B1350" s="1">
        <v>14</v>
      </c>
      <c r="C1350" s="1">
        <v>14</v>
      </c>
    </row>
    <row r="1351" spans="1:3">
      <c r="A1351" s="56">
        <v>0.86874999999999702</v>
      </c>
      <c r="B1351" s="1">
        <v>14</v>
      </c>
      <c r="C1351" s="1">
        <v>14</v>
      </c>
    </row>
    <row r="1352" spans="1:3">
      <c r="A1352" s="56">
        <v>0.86944444444444202</v>
      </c>
      <c r="B1352" s="1">
        <v>14</v>
      </c>
      <c r="C1352" s="1">
        <v>14</v>
      </c>
    </row>
    <row r="1353" spans="1:3">
      <c r="A1353" s="56">
        <v>0.87013888888888602</v>
      </c>
      <c r="B1353" s="1">
        <v>14</v>
      </c>
      <c r="C1353" s="1">
        <v>14</v>
      </c>
    </row>
    <row r="1354" spans="1:3">
      <c r="A1354" s="56">
        <v>0.87083333333333102</v>
      </c>
      <c r="B1354" s="1">
        <v>14</v>
      </c>
      <c r="C1354" s="1">
        <v>14</v>
      </c>
    </row>
    <row r="1355" spans="1:3">
      <c r="A1355" s="56">
        <v>0.87152777777777501</v>
      </c>
      <c r="B1355" s="1">
        <v>14</v>
      </c>
      <c r="C1355" s="1">
        <v>14</v>
      </c>
    </row>
    <row r="1356" spans="1:3">
      <c r="A1356" s="56">
        <v>0.87222222222222001</v>
      </c>
      <c r="B1356" s="1">
        <v>14</v>
      </c>
      <c r="C1356" s="1">
        <v>14</v>
      </c>
    </row>
    <row r="1357" spans="1:3">
      <c r="A1357" s="56">
        <v>0.87291666666666401</v>
      </c>
      <c r="B1357" s="1">
        <v>14</v>
      </c>
      <c r="C1357" s="1">
        <v>14</v>
      </c>
    </row>
    <row r="1358" spans="1:3">
      <c r="A1358" s="56">
        <v>0.87361111111110801</v>
      </c>
      <c r="B1358" s="1">
        <v>14</v>
      </c>
      <c r="C1358" s="1">
        <v>14</v>
      </c>
    </row>
    <row r="1359" spans="1:3">
      <c r="A1359" s="56">
        <v>0.874305555555553</v>
      </c>
      <c r="B1359" s="1">
        <v>14</v>
      </c>
      <c r="C1359" s="1">
        <v>14</v>
      </c>
    </row>
    <row r="1360" spans="1:3">
      <c r="A1360" s="56">
        <v>0.874999999999997</v>
      </c>
      <c r="B1360" s="1">
        <v>14</v>
      </c>
      <c r="C1360" s="1">
        <v>14</v>
      </c>
    </row>
    <row r="1361" spans="1:3">
      <c r="A1361" s="56">
        <v>0.875694444444442</v>
      </c>
      <c r="B1361" s="1">
        <v>14</v>
      </c>
      <c r="C1361" s="1">
        <v>14</v>
      </c>
    </row>
    <row r="1362" spans="1:3">
      <c r="A1362" s="56">
        <v>0.876388888888886</v>
      </c>
      <c r="B1362" s="1">
        <v>14</v>
      </c>
      <c r="C1362" s="1">
        <v>14</v>
      </c>
    </row>
    <row r="1363" spans="1:3">
      <c r="A1363" s="56">
        <v>0.87708333333333099</v>
      </c>
      <c r="B1363" s="1">
        <v>14</v>
      </c>
      <c r="C1363" s="1">
        <v>14</v>
      </c>
    </row>
    <row r="1364" spans="1:3">
      <c r="A1364" s="56">
        <v>0.87777777777777499</v>
      </c>
      <c r="B1364" s="1">
        <v>14</v>
      </c>
      <c r="C1364" s="1">
        <v>14</v>
      </c>
    </row>
    <row r="1365" spans="1:3">
      <c r="A1365" s="56">
        <v>0.87847222222221999</v>
      </c>
      <c r="B1365" s="1">
        <v>14</v>
      </c>
      <c r="C1365" s="1">
        <v>14</v>
      </c>
    </row>
    <row r="1366" spans="1:3">
      <c r="A1366" s="56">
        <v>0.87916666666666399</v>
      </c>
      <c r="B1366" s="1">
        <v>14</v>
      </c>
      <c r="C1366" s="1">
        <v>14</v>
      </c>
    </row>
    <row r="1367" spans="1:3">
      <c r="A1367" s="56">
        <v>0.87986111111110799</v>
      </c>
      <c r="B1367" s="1">
        <v>14</v>
      </c>
      <c r="C1367" s="1">
        <v>14</v>
      </c>
    </row>
    <row r="1368" spans="1:3">
      <c r="A1368" s="56">
        <v>0.88055555555555298</v>
      </c>
      <c r="B1368" s="1">
        <v>14</v>
      </c>
      <c r="C1368" s="1">
        <v>14</v>
      </c>
    </row>
    <row r="1369" spans="1:3">
      <c r="A1369" s="56">
        <v>0.88124999999999698</v>
      </c>
      <c r="B1369" s="1">
        <v>14</v>
      </c>
      <c r="C1369" s="1">
        <v>14</v>
      </c>
    </row>
    <row r="1370" spans="1:3">
      <c r="A1370" s="56">
        <v>0.88194444444444198</v>
      </c>
      <c r="B1370" s="1">
        <v>14</v>
      </c>
      <c r="C1370" s="1">
        <v>14</v>
      </c>
    </row>
    <row r="1371" spans="1:3">
      <c r="A1371" s="56">
        <v>0.88263888888888598</v>
      </c>
      <c r="B1371" s="1">
        <v>14</v>
      </c>
      <c r="C1371" s="1">
        <v>14</v>
      </c>
    </row>
    <row r="1372" spans="1:3">
      <c r="A1372" s="56">
        <v>0.88333333333333097</v>
      </c>
      <c r="B1372" s="1">
        <v>14</v>
      </c>
      <c r="C1372" s="1">
        <v>14</v>
      </c>
    </row>
    <row r="1373" spans="1:3">
      <c r="A1373" s="56">
        <v>0.88402777777777497</v>
      </c>
      <c r="B1373" s="1">
        <v>14</v>
      </c>
      <c r="C1373" s="1">
        <v>14</v>
      </c>
    </row>
    <row r="1374" spans="1:3">
      <c r="A1374" s="56">
        <v>0.88472222222221897</v>
      </c>
      <c r="B1374" s="1">
        <v>14</v>
      </c>
      <c r="C1374" s="1">
        <v>14</v>
      </c>
    </row>
    <row r="1375" spans="1:3">
      <c r="A1375" s="56">
        <v>0.88541666666666397</v>
      </c>
      <c r="B1375" s="1">
        <v>14</v>
      </c>
      <c r="C1375" s="1">
        <v>14</v>
      </c>
    </row>
    <row r="1376" spans="1:3">
      <c r="A1376" s="56">
        <v>0.88611111111110796</v>
      </c>
      <c r="B1376" s="1">
        <v>14</v>
      </c>
      <c r="C1376" s="1">
        <v>14</v>
      </c>
    </row>
    <row r="1377" spans="1:3">
      <c r="A1377" s="56">
        <v>0.88680555555555296</v>
      </c>
      <c r="B1377" s="1">
        <v>14</v>
      </c>
      <c r="C1377" s="1">
        <v>14</v>
      </c>
    </row>
    <row r="1378" spans="1:3">
      <c r="A1378" s="56">
        <v>0.88749999999999696</v>
      </c>
      <c r="B1378" s="1">
        <v>14</v>
      </c>
      <c r="C1378" s="1">
        <v>14</v>
      </c>
    </row>
    <row r="1379" spans="1:3">
      <c r="A1379" s="56">
        <v>0.88819444444444196</v>
      </c>
      <c r="B1379" s="1">
        <v>14</v>
      </c>
      <c r="C1379" s="1">
        <v>14</v>
      </c>
    </row>
    <row r="1380" spans="1:3">
      <c r="A1380" s="56">
        <v>0.88888888888888595</v>
      </c>
      <c r="B1380" s="1">
        <v>14</v>
      </c>
      <c r="C1380" s="1">
        <v>14</v>
      </c>
    </row>
    <row r="1381" spans="1:3">
      <c r="A1381" s="56">
        <v>0.88958333333333095</v>
      </c>
      <c r="B1381" s="1">
        <v>14</v>
      </c>
      <c r="C1381" s="1">
        <v>14</v>
      </c>
    </row>
    <row r="1382" spans="1:3">
      <c r="A1382" s="56">
        <v>0.89027777777777495</v>
      </c>
      <c r="B1382" s="1">
        <v>14</v>
      </c>
      <c r="C1382" s="1">
        <v>14</v>
      </c>
    </row>
    <row r="1383" spans="1:3">
      <c r="A1383" s="56">
        <v>0.89097222222221895</v>
      </c>
      <c r="B1383" s="1">
        <v>14</v>
      </c>
      <c r="C1383" s="1">
        <v>14</v>
      </c>
    </row>
    <row r="1384" spans="1:3">
      <c r="A1384" s="56">
        <v>0.89166666666666405</v>
      </c>
      <c r="B1384" s="1">
        <v>14</v>
      </c>
      <c r="C1384" s="1">
        <v>14</v>
      </c>
    </row>
    <row r="1385" spans="1:3">
      <c r="A1385" s="56">
        <v>0.89236111111110805</v>
      </c>
      <c r="B1385" s="1">
        <v>14</v>
      </c>
      <c r="C1385" s="1">
        <v>14</v>
      </c>
    </row>
    <row r="1386" spans="1:3">
      <c r="A1386" s="56">
        <v>0.89305555555555305</v>
      </c>
      <c r="B1386" s="1">
        <v>14</v>
      </c>
      <c r="C1386" s="1">
        <v>14</v>
      </c>
    </row>
    <row r="1387" spans="1:3">
      <c r="A1387" s="56">
        <v>0.89374999999999705</v>
      </c>
      <c r="B1387" s="1">
        <v>14</v>
      </c>
      <c r="C1387" s="1">
        <v>14</v>
      </c>
    </row>
    <row r="1388" spans="1:3">
      <c r="A1388" s="56">
        <v>0.89444444444444204</v>
      </c>
      <c r="B1388" s="1">
        <v>14</v>
      </c>
      <c r="C1388" s="1">
        <v>14</v>
      </c>
    </row>
    <row r="1389" spans="1:3">
      <c r="A1389" s="56">
        <v>0.89513888888888604</v>
      </c>
      <c r="B1389" s="1">
        <v>14</v>
      </c>
      <c r="C1389" s="1">
        <v>14</v>
      </c>
    </row>
    <row r="1390" spans="1:3">
      <c r="A1390" s="56">
        <v>0.89583333333333104</v>
      </c>
      <c r="B1390" s="1">
        <v>14</v>
      </c>
      <c r="C1390" s="1">
        <v>14</v>
      </c>
    </row>
    <row r="1391" spans="1:3">
      <c r="A1391" s="56">
        <v>0.89652777777777504</v>
      </c>
      <c r="B1391" s="1">
        <v>14</v>
      </c>
      <c r="C1391" s="1">
        <v>14</v>
      </c>
    </row>
    <row r="1392" spans="1:3">
      <c r="A1392" s="56">
        <v>0.89722222222221903</v>
      </c>
      <c r="B1392" s="1">
        <v>14</v>
      </c>
      <c r="C1392" s="1">
        <v>14</v>
      </c>
    </row>
    <row r="1393" spans="1:3">
      <c r="A1393" s="56">
        <v>0.89791666666666403</v>
      </c>
      <c r="B1393" s="1">
        <v>14</v>
      </c>
      <c r="C1393" s="1">
        <v>14</v>
      </c>
    </row>
    <row r="1394" spans="1:3">
      <c r="A1394" s="56">
        <v>0.89861111111110803</v>
      </c>
      <c r="B1394" s="1">
        <v>14</v>
      </c>
      <c r="C1394" s="1">
        <v>14</v>
      </c>
    </row>
    <row r="1395" spans="1:3">
      <c r="A1395" s="56">
        <v>0.89930555555555303</v>
      </c>
      <c r="B1395" s="1">
        <v>14</v>
      </c>
      <c r="C1395" s="1">
        <v>14</v>
      </c>
    </row>
    <row r="1396" spans="1:3">
      <c r="A1396" s="56">
        <v>0.89999999999999702</v>
      </c>
      <c r="B1396" s="1">
        <v>14</v>
      </c>
      <c r="C1396" s="1">
        <v>14</v>
      </c>
    </row>
    <row r="1397" spans="1:3">
      <c r="A1397" s="56">
        <v>0.90069444444444202</v>
      </c>
      <c r="B1397" s="1">
        <v>14</v>
      </c>
      <c r="C1397" s="1">
        <v>14</v>
      </c>
    </row>
    <row r="1398" spans="1:3">
      <c r="A1398" s="56">
        <v>0.90138888888888602</v>
      </c>
      <c r="B1398" s="1">
        <v>14</v>
      </c>
      <c r="C1398" s="1">
        <v>14</v>
      </c>
    </row>
    <row r="1399" spans="1:3">
      <c r="A1399" s="56">
        <v>0.90208333333333102</v>
      </c>
      <c r="B1399" s="1">
        <v>14</v>
      </c>
      <c r="C1399" s="1">
        <v>14</v>
      </c>
    </row>
    <row r="1400" spans="1:3">
      <c r="A1400" s="56">
        <v>0.90277777777777501</v>
      </c>
      <c r="B1400" s="1">
        <v>14</v>
      </c>
      <c r="C1400" s="1">
        <v>14</v>
      </c>
    </row>
    <row r="1401" spans="1:3">
      <c r="A1401" s="56">
        <v>0.90347222222221901</v>
      </c>
      <c r="B1401" s="1">
        <v>14</v>
      </c>
      <c r="C1401" s="1">
        <v>14</v>
      </c>
    </row>
    <row r="1402" spans="1:3">
      <c r="A1402" s="56">
        <v>0.90416666666666401</v>
      </c>
      <c r="B1402" s="1">
        <v>14</v>
      </c>
      <c r="C1402" s="1">
        <v>14</v>
      </c>
    </row>
    <row r="1403" spans="1:3">
      <c r="A1403" s="56">
        <v>0.90486111111110801</v>
      </c>
      <c r="B1403" s="1">
        <v>14</v>
      </c>
      <c r="C1403" s="1">
        <v>14</v>
      </c>
    </row>
    <row r="1404" spans="1:3">
      <c r="A1404" s="56">
        <v>0.905555555555553</v>
      </c>
      <c r="B1404" s="1">
        <v>14</v>
      </c>
      <c r="C1404" s="1">
        <v>14</v>
      </c>
    </row>
    <row r="1405" spans="1:3">
      <c r="A1405" s="56">
        <v>0.906249999999997</v>
      </c>
      <c r="B1405" s="1">
        <v>14</v>
      </c>
      <c r="C1405" s="1">
        <v>14</v>
      </c>
    </row>
    <row r="1406" spans="1:3">
      <c r="A1406" s="56">
        <v>0.906944444444442</v>
      </c>
      <c r="B1406" s="1">
        <v>14</v>
      </c>
      <c r="C1406" s="1">
        <v>14</v>
      </c>
    </row>
    <row r="1407" spans="1:3">
      <c r="A1407" s="56">
        <v>0.907638888888886</v>
      </c>
      <c r="B1407" s="1">
        <v>14</v>
      </c>
      <c r="C1407" s="1">
        <v>14</v>
      </c>
    </row>
    <row r="1408" spans="1:3">
      <c r="A1408" s="56">
        <v>0.90833333333333099</v>
      </c>
      <c r="B1408" s="1">
        <v>14</v>
      </c>
      <c r="C1408" s="1">
        <v>14</v>
      </c>
    </row>
    <row r="1409" spans="1:3">
      <c r="A1409" s="56">
        <v>0.90902777777777499</v>
      </c>
      <c r="B1409" s="1">
        <v>14</v>
      </c>
      <c r="C1409" s="1">
        <v>14</v>
      </c>
    </row>
    <row r="1410" spans="1:3">
      <c r="A1410" s="56">
        <v>0.90972222222221899</v>
      </c>
      <c r="B1410" s="1">
        <v>14</v>
      </c>
      <c r="C1410" s="1">
        <v>14</v>
      </c>
    </row>
    <row r="1411" spans="1:3">
      <c r="A1411" s="56">
        <v>0.91041666666666399</v>
      </c>
      <c r="B1411" s="1">
        <v>14</v>
      </c>
      <c r="C1411" s="1">
        <v>14</v>
      </c>
    </row>
    <row r="1412" spans="1:3">
      <c r="A1412" s="56">
        <v>0.91111111111110799</v>
      </c>
      <c r="B1412" s="1">
        <v>14</v>
      </c>
      <c r="C1412" s="1">
        <v>14</v>
      </c>
    </row>
    <row r="1413" spans="1:3">
      <c r="A1413" s="56">
        <v>0.91180555555555298</v>
      </c>
      <c r="B1413" s="1">
        <v>14</v>
      </c>
      <c r="C1413" s="1">
        <v>14</v>
      </c>
    </row>
    <row r="1414" spans="1:3">
      <c r="A1414" s="56">
        <v>0.91249999999999698</v>
      </c>
      <c r="B1414" s="1">
        <v>14</v>
      </c>
      <c r="C1414" s="1">
        <v>14</v>
      </c>
    </row>
    <row r="1415" spans="1:3">
      <c r="A1415" s="56">
        <v>0.91319444444444198</v>
      </c>
      <c r="B1415" s="1">
        <v>14</v>
      </c>
      <c r="C1415" s="1">
        <v>14</v>
      </c>
    </row>
    <row r="1416" spans="1:3">
      <c r="A1416" s="56">
        <v>0.91388888888888598</v>
      </c>
      <c r="B1416" s="1">
        <v>14</v>
      </c>
      <c r="C1416" s="1">
        <v>14</v>
      </c>
    </row>
    <row r="1417" spans="1:3">
      <c r="A1417" s="56">
        <v>0.91458333333332997</v>
      </c>
      <c r="B1417" s="1">
        <v>14</v>
      </c>
      <c r="C1417" s="1">
        <v>14</v>
      </c>
    </row>
    <row r="1418" spans="1:3">
      <c r="A1418" s="56">
        <v>0.91527777777777497</v>
      </c>
      <c r="B1418" s="1">
        <v>14</v>
      </c>
      <c r="C1418" s="1">
        <v>14</v>
      </c>
    </row>
    <row r="1419" spans="1:3">
      <c r="A1419" s="56">
        <v>0.91597222222221897</v>
      </c>
      <c r="B1419" s="1">
        <v>14</v>
      </c>
      <c r="C1419" s="1">
        <v>14</v>
      </c>
    </row>
    <row r="1420" spans="1:3">
      <c r="A1420" s="56">
        <v>0.91666666666666397</v>
      </c>
      <c r="B1420" s="1">
        <v>14</v>
      </c>
      <c r="C1420" s="1">
        <v>14</v>
      </c>
    </row>
    <row r="1421" spans="1:3">
      <c r="A1421" s="56">
        <v>0.91736111111110796</v>
      </c>
      <c r="B1421" s="1">
        <v>14</v>
      </c>
      <c r="C1421" s="1">
        <v>14</v>
      </c>
    </row>
    <row r="1422" spans="1:3">
      <c r="A1422" s="56">
        <v>0.91805555555555296</v>
      </c>
      <c r="B1422" s="1">
        <v>14</v>
      </c>
      <c r="C1422" s="1">
        <v>14</v>
      </c>
    </row>
    <row r="1423" spans="1:3">
      <c r="A1423" s="56">
        <v>0.91874999999999696</v>
      </c>
      <c r="B1423" s="1">
        <v>14</v>
      </c>
      <c r="C1423" s="1">
        <v>14</v>
      </c>
    </row>
    <row r="1424" spans="1:3">
      <c r="A1424" s="56">
        <v>0.91944444444444196</v>
      </c>
      <c r="B1424" s="1">
        <v>14</v>
      </c>
      <c r="C1424" s="1">
        <v>14</v>
      </c>
    </row>
    <row r="1425" spans="1:3">
      <c r="A1425" s="56">
        <v>0.92013888888888595</v>
      </c>
      <c r="B1425" s="1">
        <v>14</v>
      </c>
      <c r="C1425" s="1">
        <v>14</v>
      </c>
    </row>
    <row r="1426" spans="1:3">
      <c r="A1426" s="56">
        <v>0.92083333333332995</v>
      </c>
      <c r="B1426" s="1">
        <v>14</v>
      </c>
      <c r="C1426" s="1">
        <v>14</v>
      </c>
    </row>
    <row r="1427" spans="1:3">
      <c r="A1427" s="56">
        <v>0.92152777777777495</v>
      </c>
      <c r="B1427" s="1">
        <v>14</v>
      </c>
      <c r="C1427" s="1">
        <v>14</v>
      </c>
    </row>
    <row r="1428" spans="1:3">
      <c r="A1428" s="56">
        <v>0.92222222222221895</v>
      </c>
      <c r="B1428" s="1">
        <v>14</v>
      </c>
      <c r="C1428" s="1">
        <v>14</v>
      </c>
    </row>
    <row r="1429" spans="1:3">
      <c r="A1429" s="56">
        <v>0.92291666666666405</v>
      </c>
      <c r="B1429" s="1">
        <v>14</v>
      </c>
      <c r="C1429" s="1">
        <v>14</v>
      </c>
    </row>
    <row r="1430" spans="1:3">
      <c r="A1430" s="56">
        <v>0.92361111111110805</v>
      </c>
      <c r="B1430" s="1">
        <v>14</v>
      </c>
      <c r="C1430" s="1">
        <v>14</v>
      </c>
    </row>
    <row r="1431" spans="1:3">
      <c r="A1431" s="56">
        <v>0.92430555555555305</v>
      </c>
      <c r="B1431" s="1">
        <v>14</v>
      </c>
      <c r="C1431" s="1">
        <v>14</v>
      </c>
    </row>
    <row r="1432" spans="1:3">
      <c r="A1432" s="56">
        <v>0.92499999999999705</v>
      </c>
      <c r="B1432" s="1">
        <v>14</v>
      </c>
      <c r="C1432" s="1">
        <v>14</v>
      </c>
    </row>
    <row r="1433" spans="1:3">
      <c r="A1433" s="56">
        <v>0.92569444444444204</v>
      </c>
      <c r="B1433" s="1">
        <v>14</v>
      </c>
      <c r="C1433" s="1">
        <v>14</v>
      </c>
    </row>
    <row r="1434" spans="1:3">
      <c r="A1434" s="56">
        <v>0.92638888888888604</v>
      </c>
      <c r="B1434" s="1">
        <v>14</v>
      </c>
      <c r="C1434" s="1">
        <v>14</v>
      </c>
    </row>
    <row r="1435" spans="1:3">
      <c r="A1435" s="56">
        <v>0.92708333333333004</v>
      </c>
      <c r="B1435" s="1">
        <v>14</v>
      </c>
      <c r="C1435" s="1">
        <v>14</v>
      </c>
    </row>
    <row r="1436" spans="1:3">
      <c r="A1436" s="56">
        <v>0.92777777777777504</v>
      </c>
      <c r="B1436" s="1">
        <v>14</v>
      </c>
      <c r="C1436" s="1">
        <v>14</v>
      </c>
    </row>
    <row r="1437" spans="1:3">
      <c r="A1437" s="56">
        <v>0.92847222222221903</v>
      </c>
      <c r="B1437" s="1">
        <v>14</v>
      </c>
      <c r="C1437" s="1">
        <v>14</v>
      </c>
    </row>
    <row r="1438" spans="1:3">
      <c r="A1438" s="56">
        <v>0.92916666666666403</v>
      </c>
      <c r="B1438" s="1">
        <v>14</v>
      </c>
      <c r="C1438" s="1">
        <v>14</v>
      </c>
    </row>
    <row r="1439" spans="1:3">
      <c r="A1439" s="56">
        <v>0.92986111111110803</v>
      </c>
      <c r="B1439" s="1">
        <v>14</v>
      </c>
      <c r="C1439" s="1">
        <v>14</v>
      </c>
    </row>
    <row r="1440" spans="1:3">
      <c r="A1440" s="56">
        <v>0.93055555555555303</v>
      </c>
      <c r="B1440" s="1">
        <v>14</v>
      </c>
      <c r="C1440" s="1">
        <v>14</v>
      </c>
    </row>
    <row r="1441" spans="1:3">
      <c r="A1441" s="56">
        <v>0.93124999999999702</v>
      </c>
      <c r="B1441" s="1">
        <v>14</v>
      </c>
      <c r="C1441" s="1">
        <v>14</v>
      </c>
    </row>
    <row r="1442" spans="1:3">
      <c r="A1442" s="56">
        <v>0.93194444444444202</v>
      </c>
      <c r="B1442" s="1">
        <v>14</v>
      </c>
      <c r="C1442" s="1">
        <v>14</v>
      </c>
    </row>
    <row r="1443" spans="1:3">
      <c r="A1443" s="56">
        <v>0.93263888888888602</v>
      </c>
      <c r="B1443" s="1">
        <v>14</v>
      </c>
      <c r="C1443" s="1">
        <v>14</v>
      </c>
    </row>
    <row r="1444" spans="1:3">
      <c r="A1444" s="56">
        <v>0.93333333333333002</v>
      </c>
      <c r="B1444" s="1">
        <v>14</v>
      </c>
      <c r="C1444" s="1">
        <v>14</v>
      </c>
    </row>
    <row r="1445" spans="1:3">
      <c r="A1445" s="56">
        <v>0.93402777777777501</v>
      </c>
      <c r="B1445" s="1">
        <v>14</v>
      </c>
      <c r="C1445" s="1">
        <v>14</v>
      </c>
    </row>
    <row r="1446" spans="1:3">
      <c r="A1446" s="56">
        <v>0.93472222222221901</v>
      </c>
      <c r="B1446" s="1">
        <v>14</v>
      </c>
      <c r="C1446" s="1">
        <v>14</v>
      </c>
    </row>
    <row r="1447" spans="1:3">
      <c r="A1447" s="56">
        <v>0.93541666666666401</v>
      </c>
      <c r="B1447" s="1">
        <v>14</v>
      </c>
      <c r="C1447" s="1">
        <v>14</v>
      </c>
    </row>
    <row r="1448" spans="1:3">
      <c r="A1448" s="56">
        <v>0.93611111111110801</v>
      </c>
      <c r="B1448" s="1">
        <v>14</v>
      </c>
      <c r="C1448" s="1">
        <v>14</v>
      </c>
    </row>
    <row r="1449" spans="1:3">
      <c r="A1449" s="56">
        <v>0.936805555555553</v>
      </c>
      <c r="B1449" s="1">
        <v>14</v>
      </c>
      <c r="C1449" s="1">
        <v>14</v>
      </c>
    </row>
    <row r="1450" spans="1:3">
      <c r="A1450" s="56">
        <v>0.937499999999997</v>
      </c>
      <c r="B1450" s="1">
        <v>14</v>
      </c>
      <c r="C1450" s="1">
        <v>14</v>
      </c>
    </row>
    <row r="1451" spans="1:3">
      <c r="A1451" s="56">
        <v>0.938194444444442</v>
      </c>
      <c r="B1451" s="1">
        <v>14</v>
      </c>
      <c r="C1451" s="1">
        <v>14</v>
      </c>
    </row>
    <row r="1452" spans="1:3">
      <c r="A1452" s="56">
        <v>0.938888888888886</v>
      </c>
      <c r="B1452" s="1">
        <v>14</v>
      </c>
      <c r="C1452" s="1">
        <v>14</v>
      </c>
    </row>
    <row r="1453" spans="1:3">
      <c r="A1453" s="56">
        <v>0.93958333333333</v>
      </c>
      <c r="B1453" s="1">
        <v>14</v>
      </c>
      <c r="C1453" s="1">
        <v>14</v>
      </c>
    </row>
    <row r="1454" spans="1:3">
      <c r="A1454" s="56">
        <v>0.94027777777777499</v>
      </c>
      <c r="B1454" s="1">
        <v>14</v>
      </c>
      <c r="C1454" s="1">
        <v>14</v>
      </c>
    </row>
    <row r="1455" spans="1:3">
      <c r="A1455" s="56">
        <v>0.94097222222221899</v>
      </c>
      <c r="B1455" s="1">
        <v>14</v>
      </c>
      <c r="C1455" s="1">
        <v>14</v>
      </c>
    </row>
    <row r="1456" spans="1:3">
      <c r="A1456" s="56">
        <v>0.94166666666666399</v>
      </c>
      <c r="B1456" s="1">
        <v>14</v>
      </c>
      <c r="C1456" s="1">
        <v>14</v>
      </c>
    </row>
    <row r="1457" spans="1:3">
      <c r="A1457" s="56">
        <v>0.94236111111110799</v>
      </c>
      <c r="B1457" s="1">
        <v>14</v>
      </c>
      <c r="C1457" s="1">
        <v>14</v>
      </c>
    </row>
    <row r="1458" spans="1:3">
      <c r="A1458" s="56">
        <v>0.94305555555555298</v>
      </c>
      <c r="B1458" s="1">
        <v>14</v>
      </c>
      <c r="C1458" s="1">
        <v>14</v>
      </c>
    </row>
    <row r="1459" spans="1:3">
      <c r="A1459" s="56">
        <v>0.94374999999999698</v>
      </c>
      <c r="B1459" s="1">
        <v>14</v>
      </c>
      <c r="C1459" s="1">
        <v>14</v>
      </c>
    </row>
    <row r="1460" spans="1:3">
      <c r="A1460" s="56">
        <v>0.94444444444444098</v>
      </c>
      <c r="B1460" s="1">
        <v>14</v>
      </c>
      <c r="C1460" s="1">
        <v>14</v>
      </c>
    </row>
    <row r="1461" spans="1:3">
      <c r="A1461" s="56">
        <v>0.94513888888888598</v>
      </c>
      <c r="B1461" s="1">
        <v>14</v>
      </c>
      <c r="C1461" s="1">
        <v>14</v>
      </c>
    </row>
    <row r="1462" spans="1:3">
      <c r="A1462" s="56">
        <v>0.94583333333332997</v>
      </c>
      <c r="B1462" s="1">
        <v>14</v>
      </c>
      <c r="C1462" s="1">
        <v>14</v>
      </c>
    </row>
    <row r="1463" spans="1:3">
      <c r="A1463" s="56">
        <v>0.94652777777777497</v>
      </c>
      <c r="B1463" s="1">
        <v>14</v>
      </c>
      <c r="C1463" s="1">
        <v>14</v>
      </c>
    </row>
    <row r="1464" spans="1:3">
      <c r="A1464" s="56">
        <v>0.94722222222221897</v>
      </c>
      <c r="B1464" s="1">
        <v>14</v>
      </c>
      <c r="C1464" s="1">
        <v>14</v>
      </c>
    </row>
    <row r="1465" spans="1:3">
      <c r="A1465" s="56">
        <v>0.94791666666666397</v>
      </c>
      <c r="B1465" s="1">
        <v>14</v>
      </c>
      <c r="C1465" s="1">
        <v>14</v>
      </c>
    </row>
    <row r="1466" spans="1:3">
      <c r="A1466" s="56">
        <v>0.94861111111110796</v>
      </c>
      <c r="B1466" s="1">
        <v>14</v>
      </c>
      <c r="C1466" s="1">
        <v>14</v>
      </c>
    </row>
    <row r="1467" spans="1:3">
      <c r="A1467" s="56">
        <v>0.94930555555555296</v>
      </c>
      <c r="B1467" s="1">
        <v>14</v>
      </c>
      <c r="C1467" s="1">
        <v>14</v>
      </c>
    </row>
    <row r="1468" spans="1:3">
      <c r="A1468" s="56">
        <v>0.94999999999999696</v>
      </c>
      <c r="B1468" s="1">
        <v>14</v>
      </c>
      <c r="C1468" s="1">
        <v>14</v>
      </c>
    </row>
    <row r="1469" spans="1:3">
      <c r="A1469" s="56">
        <v>0.95069444444444096</v>
      </c>
      <c r="B1469" s="1">
        <v>14</v>
      </c>
      <c r="C1469" s="1">
        <v>14</v>
      </c>
    </row>
    <row r="1470" spans="1:3">
      <c r="A1470" s="56">
        <v>0.95138888888888595</v>
      </c>
      <c r="B1470" s="1">
        <v>14</v>
      </c>
      <c r="C1470" s="1">
        <v>14</v>
      </c>
    </row>
    <row r="1471" spans="1:3">
      <c r="A1471" s="56">
        <v>0.95208333333332995</v>
      </c>
      <c r="B1471" s="1">
        <v>14</v>
      </c>
      <c r="C1471" s="1">
        <v>14</v>
      </c>
    </row>
    <row r="1472" spans="1:3">
      <c r="A1472" s="56">
        <v>0.95277777777777495</v>
      </c>
      <c r="B1472" s="1">
        <v>14</v>
      </c>
      <c r="C1472" s="1">
        <v>14</v>
      </c>
    </row>
    <row r="1473" spans="1:3">
      <c r="A1473" s="56">
        <v>0.95347222222221895</v>
      </c>
      <c r="B1473" s="1">
        <v>14</v>
      </c>
      <c r="C1473" s="1">
        <v>14</v>
      </c>
    </row>
    <row r="1474" spans="1:3">
      <c r="A1474" s="56">
        <v>0.95416666666666405</v>
      </c>
      <c r="B1474" s="1">
        <v>14</v>
      </c>
      <c r="C1474" s="1">
        <v>14</v>
      </c>
    </row>
    <row r="1475" spans="1:3">
      <c r="A1475" s="56">
        <v>0.95486111111110805</v>
      </c>
      <c r="B1475" s="1">
        <v>14</v>
      </c>
      <c r="C1475" s="1">
        <v>14</v>
      </c>
    </row>
    <row r="1476" spans="1:3">
      <c r="A1476" s="56">
        <v>0.95555555555555305</v>
      </c>
      <c r="B1476" s="1">
        <v>14</v>
      </c>
      <c r="C1476" s="1">
        <v>14</v>
      </c>
    </row>
    <row r="1477" spans="1:3">
      <c r="A1477" s="56">
        <v>0.95624999999999705</v>
      </c>
      <c r="B1477" s="1">
        <v>14</v>
      </c>
      <c r="C1477" s="1">
        <v>14</v>
      </c>
    </row>
    <row r="1478" spans="1:3">
      <c r="A1478" s="56">
        <v>0.95694444444444104</v>
      </c>
      <c r="B1478" s="1">
        <v>14</v>
      </c>
      <c r="C1478" s="1">
        <v>14</v>
      </c>
    </row>
    <row r="1479" spans="1:3">
      <c r="A1479" s="56">
        <v>0.95763888888888604</v>
      </c>
      <c r="B1479" s="1">
        <v>14</v>
      </c>
      <c r="C1479" s="1">
        <v>14</v>
      </c>
    </row>
    <row r="1480" spans="1:3">
      <c r="A1480" s="56">
        <v>0.95833333333333004</v>
      </c>
      <c r="B1480" s="1">
        <v>14</v>
      </c>
      <c r="C1480" s="1">
        <v>14</v>
      </c>
    </row>
    <row r="1481" spans="1:3">
      <c r="A1481" s="56">
        <v>0.95902777777777504</v>
      </c>
      <c r="B1481" s="1">
        <v>14</v>
      </c>
      <c r="C1481" s="1">
        <v>14</v>
      </c>
    </row>
    <row r="1482" spans="1:3">
      <c r="A1482" s="56">
        <v>0.95972222222221903</v>
      </c>
      <c r="B1482" s="1">
        <v>14</v>
      </c>
      <c r="C1482" s="1">
        <v>14</v>
      </c>
    </row>
    <row r="1483" spans="1:3">
      <c r="A1483" s="56">
        <v>0.96041666666666403</v>
      </c>
      <c r="B1483" s="1">
        <v>14</v>
      </c>
      <c r="C1483" s="1">
        <v>14</v>
      </c>
    </row>
    <row r="1484" spans="1:3">
      <c r="A1484" s="56">
        <v>0.96111111111110803</v>
      </c>
      <c r="B1484" s="1">
        <v>14</v>
      </c>
      <c r="C1484" s="1">
        <v>14</v>
      </c>
    </row>
    <row r="1485" spans="1:3">
      <c r="A1485" s="56">
        <v>0.96180555555555303</v>
      </c>
      <c r="B1485" s="1">
        <v>14</v>
      </c>
      <c r="C1485" s="1">
        <v>14</v>
      </c>
    </row>
    <row r="1486" spans="1:3">
      <c r="A1486" s="56">
        <v>0.96249999999999702</v>
      </c>
      <c r="B1486" s="1">
        <v>14</v>
      </c>
      <c r="C1486" s="1">
        <v>14</v>
      </c>
    </row>
    <row r="1487" spans="1:3">
      <c r="A1487" s="56">
        <v>0.96319444444444102</v>
      </c>
      <c r="B1487" s="1">
        <v>14</v>
      </c>
      <c r="C1487" s="1">
        <v>14</v>
      </c>
    </row>
    <row r="1488" spans="1:3">
      <c r="A1488" s="56">
        <v>0.96388888888888602</v>
      </c>
      <c r="B1488" s="1">
        <v>14</v>
      </c>
      <c r="C1488" s="1">
        <v>14</v>
      </c>
    </row>
    <row r="1489" spans="1:3">
      <c r="A1489" s="56">
        <v>0.96458333333333002</v>
      </c>
      <c r="B1489" s="1">
        <v>14</v>
      </c>
      <c r="C1489" s="1">
        <v>14</v>
      </c>
    </row>
    <row r="1490" spans="1:3">
      <c r="A1490" s="56">
        <v>0.96527777777777501</v>
      </c>
      <c r="B1490" s="1">
        <v>14</v>
      </c>
      <c r="C1490" s="1">
        <v>14</v>
      </c>
    </row>
    <row r="1491" spans="1:3">
      <c r="A1491" s="56">
        <v>0.96597222222221901</v>
      </c>
      <c r="B1491" s="1">
        <v>14</v>
      </c>
      <c r="C1491" s="1">
        <v>14</v>
      </c>
    </row>
    <row r="1492" spans="1:3">
      <c r="A1492" s="56">
        <v>0.96666666666666401</v>
      </c>
      <c r="B1492" s="1">
        <v>14</v>
      </c>
      <c r="C1492" s="1">
        <v>14</v>
      </c>
    </row>
    <row r="1493" spans="1:3">
      <c r="A1493" s="56">
        <v>0.96736111111110801</v>
      </c>
      <c r="B1493" s="1">
        <v>14</v>
      </c>
      <c r="C1493" s="1">
        <v>14</v>
      </c>
    </row>
    <row r="1494" spans="1:3">
      <c r="A1494" s="56">
        <v>0.968055555555553</v>
      </c>
      <c r="B1494" s="1">
        <v>14</v>
      </c>
      <c r="C1494" s="1">
        <v>14</v>
      </c>
    </row>
    <row r="1495" spans="1:3">
      <c r="A1495" s="56">
        <v>0.968749999999997</v>
      </c>
      <c r="B1495" s="1">
        <v>14</v>
      </c>
      <c r="C1495" s="1">
        <v>14</v>
      </c>
    </row>
    <row r="1496" spans="1:3">
      <c r="A1496" s="56">
        <v>0.969444444444441</v>
      </c>
      <c r="B1496" s="1">
        <v>14</v>
      </c>
      <c r="C1496" s="1">
        <v>14</v>
      </c>
    </row>
    <row r="1497" spans="1:3">
      <c r="A1497" s="56">
        <v>0.970138888888886</v>
      </c>
      <c r="B1497" s="1">
        <v>14</v>
      </c>
      <c r="C1497" s="1">
        <v>14</v>
      </c>
    </row>
    <row r="1498" spans="1:3">
      <c r="A1498" s="56">
        <v>0.97083333333333</v>
      </c>
      <c r="B1498" s="1">
        <v>14</v>
      </c>
      <c r="C1498" s="1">
        <v>14</v>
      </c>
    </row>
    <row r="1499" spans="1:3">
      <c r="A1499" s="56">
        <v>0.97152777777777499</v>
      </c>
      <c r="B1499" s="1">
        <v>14</v>
      </c>
      <c r="C1499" s="1">
        <v>14</v>
      </c>
    </row>
    <row r="1500" spans="1:3">
      <c r="A1500" s="56">
        <v>0.97222222222221899</v>
      </c>
      <c r="B1500" s="1">
        <v>14</v>
      </c>
      <c r="C1500" s="1">
        <v>14</v>
      </c>
    </row>
    <row r="1501" spans="1:3">
      <c r="A1501" s="56">
        <v>0.97291666666666399</v>
      </c>
      <c r="B1501" s="1">
        <v>14</v>
      </c>
      <c r="C1501" s="1">
        <v>14</v>
      </c>
    </row>
    <row r="1502" spans="1:3">
      <c r="A1502" s="56">
        <v>0.97361111111110799</v>
      </c>
      <c r="B1502" s="1">
        <v>14</v>
      </c>
      <c r="C1502" s="1">
        <v>14</v>
      </c>
    </row>
    <row r="1503" spans="1:3">
      <c r="A1503" s="56">
        <v>0.97430555555555298</v>
      </c>
      <c r="B1503" s="1">
        <v>14</v>
      </c>
      <c r="C1503" s="1">
        <v>14</v>
      </c>
    </row>
    <row r="1504" spans="1:3">
      <c r="A1504" s="56">
        <v>0.97499999999999698</v>
      </c>
      <c r="B1504" s="1">
        <v>14</v>
      </c>
      <c r="C1504" s="1">
        <v>14</v>
      </c>
    </row>
    <row r="1505" spans="1:3">
      <c r="A1505" s="56">
        <v>0.97569444444444098</v>
      </c>
      <c r="B1505" s="1">
        <v>14</v>
      </c>
      <c r="C1505" s="1">
        <v>14</v>
      </c>
    </row>
    <row r="1506" spans="1:3">
      <c r="A1506" s="56">
        <v>0.97638888888888598</v>
      </c>
      <c r="B1506" s="1">
        <v>14</v>
      </c>
      <c r="C1506" s="1">
        <v>14</v>
      </c>
    </row>
    <row r="1507" spans="1:3">
      <c r="A1507" s="56">
        <v>0.97708333333332997</v>
      </c>
      <c r="B1507" s="1">
        <v>14</v>
      </c>
      <c r="C1507" s="1">
        <v>14</v>
      </c>
    </row>
    <row r="1508" spans="1:3">
      <c r="A1508" s="56">
        <v>0.97777777777777497</v>
      </c>
      <c r="B1508" s="1">
        <v>14</v>
      </c>
      <c r="C1508" s="1">
        <v>14</v>
      </c>
    </row>
    <row r="1509" spans="1:3">
      <c r="A1509" s="56">
        <v>0.97847222222221897</v>
      </c>
      <c r="B1509" s="1">
        <v>14</v>
      </c>
      <c r="C1509" s="1">
        <v>14</v>
      </c>
    </row>
    <row r="1510" spans="1:3">
      <c r="A1510" s="56">
        <v>0.97916666666666397</v>
      </c>
      <c r="B1510" s="1">
        <v>14</v>
      </c>
      <c r="C1510" s="1">
        <v>14</v>
      </c>
    </row>
    <row r="1511" spans="1:3">
      <c r="A1511" s="56">
        <v>0.97986111111110796</v>
      </c>
      <c r="B1511" s="1">
        <v>14</v>
      </c>
      <c r="C1511" s="1">
        <v>14</v>
      </c>
    </row>
    <row r="1512" spans="1:3">
      <c r="A1512" s="56">
        <v>0.98055555555555196</v>
      </c>
      <c r="B1512" s="1">
        <v>14</v>
      </c>
      <c r="C1512" s="1">
        <v>14</v>
      </c>
    </row>
    <row r="1513" spans="1:3">
      <c r="A1513" s="56">
        <v>0.98124999999999696</v>
      </c>
      <c r="B1513" s="1">
        <v>14</v>
      </c>
      <c r="C1513" s="1">
        <v>14</v>
      </c>
    </row>
    <row r="1514" spans="1:3">
      <c r="A1514" s="56">
        <v>0.98194444444444096</v>
      </c>
      <c r="B1514" s="1">
        <v>14</v>
      </c>
      <c r="C1514" s="1">
        <v>14</v>
      </c>
    </row>
    <row r="1515" spans="1:3">
      <c r="A1515" s="56">
        <v>0.98263888888888595</v>
      </c>
      <c r="B1515" s="1">
        <v>14</v>
      </c>
      <c r="C1515" s="1">
        <v>14</v>
      </c>
    </row>
    <row r="1516" spans="1:3">
      <c r="A1516" s="56">
        <v>0.98333333333332995</v>
      </c>
      <c r="B1516" s="1">
        <v>14</v>
      </c>
      <c r="C1516" s="1">
        <v>14</v>
      </c>
    </row>
    <row r="1517" spans="1:3">
      <c r="A1517" s="56">
        <v>0.98402777777777495</v>
      </c>
      <c r="B1517" s="1">
        <v>14</v>
      </c>
      <c r="C1517" s="1">
        <v>14</v>
      </c>
    </row>
    <row r="1518" spans="1:3">
      <c r="A1518" s="56">
        <v>0.98472222222221895</v>
      </c>
      <c r="B1518" s="1">
        <v>14</v>
      </c>
      <c r="C1518" s="1">
        <v>14</v>
      </c>
    </row>
    <row r="1519" spans="1:3">
      <c r="A1519" s="56">
        <v>0.98541666666666405</v>
      </c>
      <c r="B1519" s="1">
        <v>14</v>
      </c>
      <c r="C1519" s="1">
        <v>14</v>
      </c>
    </row>
    <row r="1520" spans="1:3">
      <c r="A1520" s="56">
        <v>0.98611111111110805</v>
      </c>
      <c r="B1520" s="1">
        <v>14</v>
      </c>
      <c r="C1520" s="1">
        <v>14</v>
      </c>
    </row>
    <row r="1521" spans="1:3">
      <c r="A1521" s="56">
        <v>0.98680555555555205</v>
      </c>
      <c r="B1521" s="1">
        <v>14</v>
      </c>
      <c r="C1521" s="1">
        <v>14</v>
      </c>
    </row>
    <row r="1522" spans="1:3">
      <c r="A1522" s="56">
        <v>0.98749999999999705</v>
      </c>
      <c r="B1522" s="1">
        <v>14</v>
      </c>
      <c r="C1522" s="1">
        <v>14</v>
      </c>
    </row>
    <row r="1523" spans="1:3">
      <c r="A1523" s="56">
        <v>0.98819444444444104</v>
      </c>
      <c r="B1523" s="1">
        <v>14</v>
      </c>
      <c r="C1523" s="1">
        <v>14</v>
      </c>
    </row>
    <row r="1524" spans="1:3">
      <c r="A1524" s="56">
        <v>0.98888888888888604</v>
      </c>
      <c r="B1524" s="1">
        <v>14</v>
      </c>
      <c r="C1524" s="1">
        <v>14</v>
      </c>
    </row>
    <row r="1525" spans="1:3">
      <c r="A1525" s="56">
        <v>0.98958333333333004</v>
      </c>
      <c r="B1525" s="1">
        <v>14</v>
      </c>
      <c r="C1525" s="1">
        <v>14</v>
      </c>
    </row>
    <row r="1526" spans="1:3">
      <c r="A1526" s="56">
        <v>0.99027777777777504</v>
      </c>
      <c r="B1526" s="1">
        <v>14</v>
      </c>
      <c r="C1526" s="1">
        <v>14</v>
      </c>
    </row>
    <row r="1527" spans="1:3">
      <c r="A1527" s="56">
        <v>0.99097222222221903</v>
      </c>
      <c r="B1527" s="1">
        <v>14</v>
      </c>
      <c r="C1527" s="1">
        <v>14</v>
      </c>
    </row>
    <row r="1528" spans="1:3">
      <c r="A1528" s="56">
        <v>0.99166666666666403</v>
      </c>
      <c r="B1528" s="1">
        <v>14</v>
      </c>
      <c r="C1528" s="1">
        <v>14</v>
      </c>
    </row>
    <row r="1529" spans="1:3">
      <c r="A1529" s="56">
        <v>0.99236111111110803</v>
      </c>
      <c r="B1529" s="1">
        <v>14</v>
      </c>
      <c r="C1529" s="1">
        <v>14</v>
      </c>
    </row>
    <row r="1530" spans="1:3">
      <c r="A1530" s="56">
        <v>0.99305555555555203</v>
      </c>
      <c r="B1530" s="1">
        <v>14</v>
      </c>
      <c r="C1530" s="1">
        <v>14</v>
      </c>
    </row>
    <row r="1531" spans="1:3">
      <c r="A1531" s="56">
        <v>0.99374999999999702</v>
      </c>
      <c r="B1531" s="1">
        <v>14</v>
      </c>
      <c r="C1531" s="1">
        <v>14</v>
      </c>
    </row>
    <row r="1532" spans="1:3">
      <c r="A1532" s="56">
        <v>0.99444444444444102</v>
      </c>
      <c r="B1532" s="1">
        <v>14</v>
      </c>
      <c r="C1532" s="1">
        <v>14</v>
      </c>
    </row>
    <row r="1533" spans="1:3">
      <c r="A1533" s="56">
        <v>0.99513888888888602</v>
      </c>
      <c r="B1533" s="1">
        <v>14</v>
      </c>
      <c r="C1533" s="1">
        <v>14</v>
      </c>
    </row>
    <row r="1534" spans="1:3">
      <c r="A1534" s="56">
        <v>0.99583333333333002</v>
      </c>
      <c r="B1534" s="1">
        <v>14</v>
      </c>
      <c r="C1534" s="1">
        <v>14</v>
      </c>
    </row>
    <row r="1535" spans="1:3">
      <c r="A1535" s="56">
        <v>0.99652777777777501</v>
      </c>
      <c r="B1535" s="1">
        <v>14</v>
      </c>
      <c r="C1535" s="1">
        <v>14</v>
      </c>
    </row>
    <row r="1536" spans="1:3">
      <c r="A1536" s="56">
        <v>0.99722222222221901</v>
      </c>
      <c r="B1536" s="1">
        <v>14</v>
      </c>
      <c r="C1536" s="1">
        <v>14</v>
      </c>
    </row>
    <row r="1537" spans="1:3">
      <c r="A1537" s="56">
        <v>0.99791666666666401</v>
      </c>
      <c r="B1537" s="1">
        <v>14</v>
      </c>
      <c r="C1537" s="1">
        <v>14</v>
      </c>
    </row>
    <row r="1538" spans="1:3">
      <c r="A1538" s="56">
        <v>0.99861111111110801</v>
      </c>
      <c r="B1538" s="1">
        <v>14</v>
      </c>
      <c r="C1538" s="1">
        <v>14</v>
      </c>
    </row>
    <row r="1539" spans="1:3">
      <c r="A1539" s="56">
        <v>0.99930555555555201</v>
      </c>
      <c r="B1539" s="1">
        <v>14</v>
      </c>
      <c r="C1539" s="1">
        <v>14</v>
      </c>
    </row>
  </sheetData>
  <mergeCells count="2">
    <mergeCell ref="J52:K52"/>
    <mergeCell ref="L52:M52"/>
  </mergeCells>
  <conditionalFormatting sqref="C16:F24">
    <cfRule type="cellIs" dxfId="3" priority="3" stopIfTrue="1" operator="greaterThan">
      <formula>0</formula>
    </cfRule>
  </conditionalFormatting>
  <conditionalFormatting sqref="H71:O91">
    <cfRule type="cellIs" dxfId="2" priority="5" stopIfTrue="1" operator="greaterThan">
      <formula>0</formula>
    </cfRule>
  </conditionalFormatting>
  <conditionalFormatting sqref="K56:O70">
    <cfRule type="cellIs" dxfId="1" priority="1" stopIfTrue="1" operator="greaterThan">
      <formula>0</formula>
    </cfRule>
  </conditionalFormatting>
  <conditionalFormatting sqref="L2:O2 L3 C3:I13 J8:K8 C14:O14 G15:I23 G24:O24 C25:O26 K27 B30:M38 F56:J61 E56:E91 H62:J70 G68:G75">
    <cfRule type="cellIs" dxfId="0" priority="7" stopIfTrue="1" operator="greaterThan">
      <formula>0</formula>
    </cfRule>
  </conditionalFormatting>
  <printOptions gridLines="1"/>
  <pageMargins left="0.46" right="0.39" top="0.54" bottom="0.54" header="0.4921259845" footer="0.4921259845"/>
  <pageSetup paperSize="9" scale="1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R95"/>
  <sheetViews>
    <sheetView showGridLines="0" showRowColHeaders="0" topLeftCell="A15" workbookViewId="0">
      <selection activeCell="AG31" sqref="AG31"/>
    </sheetView>
  </sheetViews>
  <sheetFormatPr baseColWidth="10" defaultColWidth="11.42578125" defaultRowHeight="12.75"/>
  <cols>
    <col min="1" max="18" width="5.5703125" customWidth="1"/>
  </cols>
  <sheetData>
    <row r="1" spans="1:18" ht="15.75">
      <c r="A1" s="620" t="s">
        <v>904</v>
      </c>
      <c r="B1" s="620"/>
      <c r="C1" s="620"/>
      <c r="D1" s="620"/>
      <c r="E1" s="620"/>
      <c r="F1" s="620"/>
      <c r="G1" s="620"/>
      <c r="H1" s="620"/>
      <c r="I1" s="620"/>
      <c r="J1" s="620"/>
      <c r="K1" s="620"/>
      <c r="L1" s="620"/>
      <c r="M1" s="620"/>
      <c r="N1" s="620"/>
      <c r="O1" s="620"/>
      <c r="P1" s="620"/>
      <c r="Q1" s="620"/>
      <c r="R1" s="620"/>
    </row>
    <row r="2" spans="1:18" ht="15.75">
      <c r="A2" s="631" t="s">
        <v>905</v>
      </c>
      <c r="B2" s="631"/>
      <c r="C2" s="631"/>
      <c r="D2" s="631"/>
      <c r="E2" s="631"/>
      <c r="F2" s="631"/>
      <c r="G2" s="631"/>
      <c r="H2" s="631"/>
      <c r="I2" s="631"/>
      <c r="J2" s="631"/>
      <c r="K2" s="631"/>
      <c r="L2" s="631"/>
      <c r="M2" s="631"/>
      <c r="N2" s="631"/>
      <c r="O2" s="631"/>
      <c r="P2" s="631"/>
      <c r="Q2" s="631"/>
      <c r="R2" s="631"/>
    </row>
    <row r="3" spans="1:18" ht="15.75">
      <c r="A3" s="632" t="s">
        <v>906</v>
      </c>
      <c r="B3" s="632"/>
      <c r="C3" s="632"/>
      <c r="D3" s="632"/>
      <c r="E3" s="632"/>
      <c r="F3" s="632"/>
      <c r="G3" s="632"/>
      <c r="H3" s="632"/>
      <c r="I3" s="632"/>
      <c r="J3" s="632"/>
      <c r="K3" s="632"/>
      <c r="L3" s="632"/>
      <c r="M3" s="632"/>
      <c r="N3" s="632"/>
      <c r="O3" s="632"/>
      <c r="P3" s="632"/>
      <c r="Q3" s="632"/>
      <c r="R3" s="632"/>
    </row>
    <row r="4" spans="1:18">
      <c r="A4" s="625"/>
      <c r="B4" s="625"/>
      <c r="C4" s="625"/>
      <c r="D4" s="98"/>
      <c r="E4" s="98"/>
      <c r="F4" s="98"/>
      <c r="G4" s="625"/>
      <c r="H4" s="625"/>
      <c r="I4" s="625"/>
      <c r="J4" s="625"/>
      <c r="K4" s="625"/>
      <c r="L4" s="625"/>
      <c r="M4" s="625"/>
      <c r="N4" s="98"/>
      <c r="O4" s="98"/>
      <c r="P4" s="98"/>
      <c r="Q4" s="98"/>
      <c r="R4" s="98"/>
    </row>
    <row r="5" spans="1:18" ht="15.75">
      <c r="A5" s="99" t="s">
        <v>907</v>
      </c>
      <c r="B5" s="99"/>
      <c r="C5" s="99"/>
      <c r="D5" s="99"/>
      <c r="E5" s="99"/>
      <c r="F5" s="99"/>
      <c r="G5" s="99"/>
      <c r="H5" s="99"/>
      <c r="I5" s="99"/>
      <c r="J5" s="99"/>
      <c r="K5" s="99"/>
      <c r="L5" s="99"/>
      <c r="M5" s="99"/>
      <c r="N5" s="99"/>
      <c r="O5" s="99"/>
      <c r="P5" s="99"/>
      <c r="Q5" s="99"/>
      <c r="R5" s="99"/>
    </row>
    <row r="6" spans="1:18" ht="15.75">
      <c r="A6" s="99"/>
      <c r="B6" s="99"/>
      <c r="C6" s="99"/>
      <c r="D6" s="99"/>
      <c r="E6" s="99"/>
      <c r="F6" s="99"/>
      <c r="G6" s="99"/>
      <c r="H6" s="99"/>
      <c r="I6" s="99"/>
      <c r="J6" s="99"/>
      <c r="K6" s="99"/>
      <c r="L6" s="99"/>
      <c r="M6" s="99"/>
      <c r="N6" s="99"/>
      <c r="O6" s="99"/>
      <c r="P6" s="99"/>
      <c r="Q6" s="99"/>
      <c r="R6" s="99"/>
    </row>
    <row r="7" spans="1:18" ht="15.75">
      <c r="A7" s="98"/>
      <c r="B7" s="100"/>
      <c r="C7" s="101"/>
      <c r="D7" s="101"/>
      <c r="E7" s="101"/>
      <c r="F7" s="101"/>
      <c r="G7" s="101"/>
      <c r="H7" s="98"/>
      <c r="I7" s="98"/>
      <c r="J7" s="98"/>
      <c r="K7" s="98"/>
      <c r="L7" s="98"/>
      <c r="M7" s="102"/>
      <c r="N7" s="102"/>
      <c r="O7" s="102"/>
      <c r="P7" s="102"/>
      <c r="Q7" s="102"/>
      <c r="R7" s="102"/>
    </row>
    <row r="8" spans="1:18" ht="15.75">
      <c r="A8" s="103" t="s">
        <v>908</v>
      </c>
      <c r="B8" s="104"/>
      <c r="C8" s="105"/>
      <c r="D8" s="105"/>
      <c r="E8" s="105"/>
      <c r="F8" s="105"/>
      <c r="G8" s="105"/>
      <c r="H8" s="105"/>
      <c r="I8" s="98"/>
      <c r="J8" s="98"/>
      <c r="K8" s="98"/>
      <c r="L8" s="98"/>
      <c r="M8" s="98"/>
      <c r="N8" s="98"/>
      <c r="O8" s="98"/>
      <c r="P8" s="98"/>
      <c r="Q8" s="98"/>
      <c r="R8" s="98"/>
    </row>
    <row r="9" spans="1:18" ht="15.75">
      <c r="A9" s="106"/>
      <c r="B9" s="107"/>
      <c r="C9" s="98"/>
      <c r="D9" s="98"/>
      <c r="E9" s="98"/>
      <c r="F9" s="98"/>
      <c r="G9" s="98"/>
      <c r="H9" s="98"/>
      <c r="I9" s="98"/>
      <c r="J9" s="98"/>
      <c r="K9" s="98"/>
      <c r="L9" s="98"/>
      <c r="M9" s="98"/>
      <c r="N9" s="98"/>
      <c r="O9" s="98"/>
      <c r="P9" s="98"/>
      <c r="Q9" s="98"/>
      <c r="R9" s="98"/>
    </row>
    <row r="10" spans="1:18">
      <c r="A10" s="98"/>
      <c r="B10" s="98"/>
      <c r="C10" s="98"/>
      <c r="D10" s="98"/>
      <c r="E10" s="98"/>
      <c r="F10" s="98"/>
      <c r="G10" s="98"/>
      <c r="H10" s="98"/>
      <c r="I10" s="98"/>
      <c r="J10" s="98"/>
      <c r="K10" s="98"/>
      <c r="L10" s="98"/>
      <c r="M10" s="98"/>
      <c r="N10" s="98"/>
      <c r="O10" s="98"/>
      <c r="P10" s="98"/>
      <c r="Q10" s="98"/>
      <c r="R10" s="98"/>
    </row>
    <row r="11" spans="1:18" ht="15.75">
      <c r="A11" s="108" t="s">
        <v>909</v>
      </c>
      <c r="B11" s="108"/>
      <c r="C11" s="108"/>
      <c r="D11" s="108"/>
      <c r="E11" s="108"/>
      <c r="F11" s="108"/>
      <c r="G11" s="108"/>
      <c r="H11" s="108"/>
      <c r="I11" s="108"/>
      <c r="J11" s="108"/>
      <c r="K11" s="108"/>
      <c r="L11" s="108"/>
      <c r="M11" s="108"/>
      <c r="N11" s="108"/>
      <c r="O11" s="108"/>
      <c r="P11" s="108"/>
      <c r="Q11" s="108"/>
      <c r="R11" s="108"/>
    </row>
    <row r="12" spans="1:18" ht="18.75">
      <c r="A12" s="108"/>
      <c r="B12" s="108"/>
      <c r="C12" s="108"/>
      <c r="D12" s="108"/>
      <c r="E12" s="108"/>
      <c r="F12" s="108"/>
      <c r="G12" s="78"/>
      <c r="H12" s="108"/>
      <c r="I12" s="108"/>
      <c r="J12" s="108"/>
      <c r="K12" s="108"/>
      <c r="L12" s="108"/>
      <c r="M12" s="108"/>
      <c r="N12" s="109"/>
      <c r="O12" s="108"/>
      <c r="P12" s="108"/>
      <c r="Q12" s="108"/>
      <c r="R12" s="108"/>
    </row>
    <row r="13" spans="1:18" ht="18.75">
      <c r="A13" s="98"/>
      <c r="B13" s="98"/>
      <c r="C13" s="98"/>
      <c r="D13" s="98"/>
      <c r="E13" s="98"/>
      <c r="F13" s="98"/>
      <c r="G13" s="78"/>
      <c r="H13" s="98"/>
      <c r="I13" s="78"/>
      <c r="J13" s="98"/>
      <c r="K13" s="98"/>
      <c r="L13" s="98"/>
      <c r="M13" s="98"/>
      <c r="N13" s="98"/>
      <c r="O13" s="109"/>
      <c r="P13" s="98"/>
      <c r="Q13" s="98"/>
      <c r="R13" s="98"/>
    </row>
    <row r="14" spans="1:18" ht="18.75">
      <c r="A14" s="99" t="s">
        <v>1389</v>
      </c>
      <c r="B14" s="99"/>
      <c r="C14" s="99"/>
      <c r="D14" s="99"/>
      <c r="E14" s="99"/>
      <c r="F14" s="99"/>
      <c r="G14" s="78"/>
      <c r="H14" s="99"/>
      <c r="I14" s="78"/>
      <c r="J14" s="99"/>
      <c r="K14" s="99"/>
      <c r="L14" s="99"/>
      <c r="M14" s="78"/>
      <c r="N14" s="109"/>
      <c r="O14" s="78"/>
      <c r="P14" s="78"/>
      <c r="Q14" s="78"/>
      <c r="R14" s="78"/>
    </row>
    <row r="15" spans="1:18" ht="18.75">
      <c r="A15" s="99"/>
      <c r="B15" s="99"/>
      <c r="C15" s="99"/>
      <c r="D15" s="99"/>
      <c r="E15" s="99"/>
      <c r="F15" s="99"/>
      <c r="G15" s="78"/>
      <c r="H15" s="109"/>
      <c r="I15" s="78"/>
      <c r="J15" s="99"/>
      <c r="K15" s="99"/>
      <c r="L15" s="99"/>
      <c r="M15" s="99"/>
      <c r="N15" s="99"/>
      <c r="O15" s="78"/>
      <c r="P15" s="78"/>
      <c r="Q15" s="78"/>
      <c r="R15" s="78"/>
    </row>
    <row r="16" spans="1:18">
      <c r="A16" s="98"/>
      <c r="B16" s="98"/>
      <c r="C16" s="98"/>
      <c r="D16" s="98"/>
      <c r="E16" s="98"/>
      <c r="F16" s="98"/>
      <c r="G16" s="78"/>
      <c r="H16" s="98"/>
      <c r="I16" s="78"/>
      <c r="J16" s="98"/>
      <c r="K16" s="98"/>
      <c r="L16" s="98"/>
      <c r="M16" s="98"/>
      <c r="N16" s="98"/>
      <c r="O16" s="98"/>
      <c r="P16" s="98"/>
      <c r="Q16" s="98"/>
      <c r="R16" s="98"/>
    </row>
    <row r="17" spans="1:18" ht="15.75">
      <c r="A17" s="110" t="s">
        <v>910</v>
      </c>
      <c r="B17" s="110"/>
      <c r="C17" s="110"/>
      <c r="D17" s="110"/>
      <c r="E17" s="78"/>
      <c r="F17" s="99"/>
      <c r="G17" s="78"/>
      <c r="H17" s="99"/>
      <c r="I17" s="78"/>
      <c r="J17" s="99"/>
      <c r="K17" s="99"/>
      <c r="L17" s="99"/>
      <c r="M17" s="99"/>
      <c r="N17" s="99"/>
      <c r="O17" s="99"/>
      <c r="P17" s="99"/>
      <c r="Q17" s="99"/>
      <c r="R17" s="99"/>
    </row>
    <row r="18" spans="1:18">
      <c r="A18" s="98"/>
      <c r="B18" s="98"/>
      <c r="C18" s="98"/>
      <c r="D18" s="98"/>
      <c r="E18" s="98"/>
      <c r="F18" s="98"/>
      <c r="G18" s="78"/>
      <c r="H18" s="98"/>
      <c r="I18" s="78"/>
      <c r="J18" s="98"/>
      <c r="K18" s="98"/>
      <c r="L18" s="98"/>
      <c r="M18" s="98"/>
      <c r="N18" s="98"/>
      <c r="O18" s="98"/>
      <c r="P18" s="98"/>
      <c r="Q18" s="98"/>
      <c r="R18" s="98"/>
    </row>
    <row r="19" spans="1:18" ht="15.75">
      <c r="A19" s="111" t="s">
        <v>911</v>
      </c>
      <c r="B19" s="112"/>
      <c r="C19" s="101"/>
      <c r="D19" s="101"/>
      <c r="E19" s="101"/>
      <c r="F19" s="101"/>
      <c r="G19" s="78"/>
      <c r="H19" s="101"/>
      <c r="I19" s="78"/>
      <c r="J19" s="101"/>
      <c r="K19" s="78"/>
      <c r="L19" s="78"/>
      <c r="M19" s="78"/>
      <c r="N19" s="98"/>
      <c r="O19" s="98"/>
      <c r="P19" s="98"/>
      <c r="Q19" s="98"/>
      <c r="R19" s="98"/>
    </row>
    <row r="20" spans="1:18" ht="16.5" thickBot="1">
      <c r="A20" s="113" t="s">
        <v>912</v>
      </c>
      <c r="B20" s="113"/>
      <c r="C20" s="113"/>
      <c r="D20" s="113"/>
      <c r="E20" s="113"/>
      <c r="F20" s="113"/>
      <c r="G20" s="78"/>
      <c r="H20" s="113"/>
      <c r="I20" s="78"/>
      <c r="J20" s="113" t="s">
        <v>913</v>
      </c>
      <c r="K20" s="114"/>
      <c r="L20" s="113"/>
      <c r="M20" s="78"/>
      <c r="N20" s="115" t="s">
        <v>914</v>
      </c>
      <c r="O20" s="116"/>
      <c r="P20" s="117" t="s">
        <v>915</v>
      </c>
      <c r="Q20" s="117"/>
      <c r="R20" s="78"/>
    </row>
    <row r="21" spans="1:18" ht="16.5" thickBot="1">
      <c r="A21" s="118" t="s">
        <v>916</v>
      </c>
      <c r="B21" s="627"/>
      <c r="C21" s="628"/>
      <c r="D21" s="119" t="s">
        <v>128</v>
      </c>
      <c r="E21" s="627"/>
      <c r="F21" s="629"/>
      <c r="G21" s="78"/>
      <c r="H21" s="120" t="s">
        <v>379</v>
      </c>
      <c r="I21" s="78"/>
      <c r="J21" s="630"/>
      <c r="K21" s="629"/>
      <c r="L21" s="100"/>
      <c r="M21" s="120" t="s">
        <v>381</v>
      </c>
      <c r="N21" s="121" t="s">
        <v>916</v>
      </c>
      <c r="O21" s="122"/>
      <c r="P21" s="121" t="s">
        <v>128</v>
      </c>
      <c r="Q21" s="123"/>
      <c r="R21" s="78"/>
    </row>
    <row r="22" spans="1:18">
      <c r="A22" s="98"/>
      <c r="B22" s="98"/>
      <c r="C22" s="98"/>
      <c r="D22" s="98"/>
      <c r="E22" s="98"/>
      <c r="F22" s="98"/>
      <c r="G22" s="78"/>
      <c r="H22" s="98"/>
      <c r="I22" s="78"/>
      <c r="J22" s="98"/>
      <c r="K22" s="98"/>
      <c r="L22" s="98"/>
      <c r="M22" s="98"/>
      <c r="N22" s="98"/>
      <c r="O22" s="98"/>
      <c r="P22" s="98"/>
      <c r="Q22" s="124"/>
      <c r="R22" s="124"/>
    </row>
    <row r="23" spans="1:18" ht="15.75">
      <c r="A23" s="108"/>
      <c r="B23" s="120"/>
      <c r="C23" s="120"/>
      <c r="D23" s="108"/>
      <c r="E23" s="120"/>
      <c r="F23" s="120"/>
      <c r="G23" s="78"/>
      <c r="H23" s="100"/>
      <c r="I23" s="78"/>
      <c r="J23" s="100"/>
      <c r="K23" s="120"/>
      <c r="L23" s="120"/>
      <c r="M23" s="120"/>
      <c r="N23" s="120"/>
      <c r="O23" s="125"/>
      <c r="P23" s="125"/>
      <c r="Q23" s="125"/>
      <c r="R23" s="125"/>
    </row>
    <row r="24" spans="1:18" ht="15.75">
      <c r="A24" s="108"/>
      <c r="B24" s="120"/>
      <c r="C24" s="120"/>
      <c r="D24" s="108"/>
      <c r="E24" s="120"/>
      <c r="F24" s="120"/>
      <c r="G24" s="78"/>
      <c r="H24" s="100"/>
      <c r="I24" s="78"/>
      <c r="J24" s="100"/>
      <c r="K24" s="120"/>
      <c r="L24" s="120"/>
      <c r="M24" s="120"/>
      <c r="N24" s="120"/>
      <c r="O24" s="125"/>
      <c r="P24" s="125"/>
      <c r="Q24" s="125"/>
      <c r="R24" s="125"/>
    </row>
    <row r="25" spans="1:18" ht="15.75">
      <c r="A25" s="126" t="s">
        <v>917</v>
      </c>
      <c r="B25" s="127"/>
      <c r="C25" s="127"/>
      <c r="D25" s="128"/>
      <c r="E25" s="129"/>
      <c r="F25" s="130" t="s">
        <v>916</v>
      </c>
      <c r="G25" s="131"/>
      <c r="H25" s="132"/>
      <c r="I25" s="78"/>
      <c r="J25" s="133"/>
      <c r="K25" s="134"/>
      <c r="L25" s="98"/>
      <c r="M25" s="98"/>
      <c r="N25" s="98"/>
      <c r="O25" s="98"/>
      <c r="P25" s="98"/>
      <c r="Q25" s="98"/>
      <c r="R25" s="98"/>
    </row>
    <row r="26" spans="1:18" ht="15.75">
      <c r="A26" s="135" t="s">
        <v>918</v>
      </c>
      <c r="B26" s="136"/>
      <c r="C26" s="136"/>
      <c r="D26" s="137"/>
      <c r="E26" s="129"/>
      <c r="F26" s="138" t="s">
        <v>916</v>
      </c>
      <c r="G26" s="139"/>
      <c r="H26" s="140"/>
      <c r="I26" s="78"/>
      <c r="J26" s="141"/>
      <c r="K26" s="142"/>
      <c r="L26" s="98"/>
      <c r="M26" s="98"/>
      <c r="N26" s="98"/>
      <c r="O26" s="98"/>
      <c r="P26" s="98"/>
      <c r="Q26" s="98"/>
      <c r="R26" s="98"/>
    </row>
    <row r="27" spans="1:18">
      <c r="A27" s="78"/>
      <c r="B27" s="78"/>
      <c r="C27" s="78"/>
      <c r="D27" s="78"/>
      <c r="E27" s="78"/>
      <c r="F27" s="78"/>
      <c r="G27" s="78"/>
      <c r="H27" s="78"/>
      <c r="I27" s="78"/>
      <c r="J27" s="78"/>
      <c r="K27" s="78"/>
      <c r="L27" s="78"/>
      <c r="M27" s="78"/>
      <c r="N27" s="98"/>
      <c r="O27" s="78"/>
      <c r="P27" s="78"/>
      <c r="Q27" s="78"/>
      <c r="R27" s="78"/>
    </row>
    <row r="28" spans="1:18">
      <c r="A28" s="625"/>
      <c r="B28" s="625"/>
      <c r="C28" s="625"/>
      <c r="D28" s="98"/>
      <c r="E28" s="98"/>
      <c r="F28" s="98"/>
      <c r="G28" s="625"/>
      <c r="H28" s="625"/>
      <c r="I28" s="625"/>
      <c r="J28" s="625"/>
      <c r="K28" s="625"/>
      <c r="L28" s="625"/>
      <c r="M28" s="625"/>
      <c r="N28" s="98"/>
      <c r="O28" s="98"/>
      <c r="P28" s="98"/>
      <c r="Q28" s="98"/>
      <c r="R28" s="98"/>
    </row>
    <row r="29" spans="1:18">
      <c r="A29" s="100"/>
      <c r="B29" s="100"/>
      <c r="C29" s="100"/>
      <c r="D29" s="100"/>
      <c r="E29" s="100"/>
      <c r="F29" s="100"/>
      <c r="G29" s="100"/>
      <c r="H29" s="100"/>
      <c r="I29" s="100"/>
      <c r="J29" s="100"/>
      <c r="K29" s="100"/>
      <c r="L29" s="100"/>
      <c r="M29" s="100"/>
      <c r="N29" s="100"/>
      <c r="O29" s="100"/>
      <c r="P29" s="100"/>
      <c r="Q29" s="100"/>
      <c r="R29" s="100"/>
    </row>
    <row r="30" spans="1:18" ht="15.75">
      <c r="A30" s="143" t="s">
        <v>919</v>
      </c>
      <c r="B30" s="108"/>
      <c r="C30" s="108"/>
      <c r="D30" s="108"/>
      <c r="E30" s="108"/>
      <c r="F30" s="143"/>
      <c r="G30" s="144"/>
      <c r="H30" s="108"/>
      <c r="I30" s="108"/>
      <c r="J30" s="145"/>
      <c r="K30" s="108"/>
      <c r="L30" s="100"/>
      <c r="M30" s="100"/>
      <c r="N30" s="100"/>
      <c r="O30" s="100"/>
      <c r="P30" s="100"/>
      <c r="Q30" s="100"/>
      <c r="R30" s="100"/>
    </row>
    <row r="31" spans="1:18">
      <c r="A31" s="78"/>
      <c r="B31" s="78"/>
      <c r="C31" s="78"/>
      <c r="D31" s="78"/>
      <c r="E31" s="78"/>
      <c r="F31" s="78"/>
      <c r="G31" s="78"/>
      <c r="H31" s="78"/>
      <c r="I31" s="78"/>
      <c r="J31" s="78"/>
      <c r="K31" s="78"/>
      <c r="L31" s="78"/>
      <c r="M31" s="78"/>
      <c r="N31" s="78"/>
      <c r="O31" s="100"/>
      <c r="P31" s="100"/>
      <c r="Q31" s="100"/>
      <c r="R31" s="100"/>
    </row>
    <row r="32" spans="1:18">
      <c r="A32" s="78"/>
      <c r="B32" s="78"/>
      <c r="C32" s="78"/>
      <c r="D32" s="78"/>
      <c r="E32" s="78"/>
      <c r="F32" s="78"/>
      <c r="G32" s="78"/>
      <c r="H32" s="78"/>
      <c r="I32" s="78"/>
      <c r="J32" s="78"/>
      <c r="K32" s="78"/>
      <c r="L32" s="78"/>
      <c r="M32" s="78"/>
      <c r="N32" s="78"/>
      <c r="O32" s="98"/>
      <c r="P32" s="98"/>
      <c r="Q32" s="98"/>
      <c r="R32" s="98"/>
    </row>
    <row r="33" spans="1:18" ht="15.75">
      <c r="A33" s="617" t="s">
        <v>920</v>
      </c>
      <c r="B33" s="617"/>
      <c r="C33" s="617"/>
      <c r="D33" s="617"/>
      <c r="E33" s="617"/>
      <c r="F33" s="617"/>
      <c r="G33" s="617"/>
      <c r="H33" s="617"/>
      <c r="I33" s="617"/>
      <c r="J33" s="617"/>
      <c r="K33" s="625"/>
      <c r="L33" s="625"/>
      <c r="M33" s="625"/>
      <c r="N33" s="98"/>
      <c r="O33" s="98"/>
      <c r="P33" s="98"/>
      <c r="Q33" s="98"/>
      <c r="R33" s="98"/>
    </row>
    <row r="34" spans="1:18" ht="13.5" thickBot="1">
      <c r="A34" s="626"/>
      <c r="B34" s="626"/>
      <c r="C34" s="626"/>
      <c r="D34" s="98"/>
      <c r="E34" s="98"/>
      <c r="F34" s="98"/>
      <c r="G34" s="626"/>
      <c r="H34" s="626"/>
      <c r="I34" s="626"/>
      <c r="J34" s="626"/>
      <c r="K34" s="626"/>
      <c r="L34" s="626"/>
      <c r="M34" s="626"/>
      <c r="N34" s="98"/>
      <c r="O34" s="98"/>
      <c r="P34" s="98"/>
      <c r="Q34" s="98"/>
      <c r="R34" s="98"/>
    </row>
    <row r="35" spans="1:18" ht="20.25" customHeight="1" thickBot="1">
      <c r="A35" s="619"/>
      <c r="B35" s="619"/>
      <c r="C35" s="619"/>
      <c r="D35" s="146"/>
      <c r="E35" s="146"/>
      <c r="F35" s="146"/>
      <c r="G35" s="619"/>
      <c r="H35" s="619"/>
      <c r="I35" s="619"/>
      <c r="J35" s="619"/>
      <c r="K35" s="619"/>
      <c r="L35" s="619"/>
      <c r="M35" s="619"/>
      <c r="N35" s="146"/>
      <c r="O35" s="146"/>
      <c r="P35" s="146"/>
      <c r="Q35" s="146"/>
      <c r="R35" s="146"/>
    </row>
    <row r="36" spans="1:18" ht="20.25" customHeight="1" thickBot="1">
      <c r="A36" s="619"/>
      <c r="B36" s="619"/>
      <c r="C36" s="619"/>
      <c r="D36" s="147"/>
      <c r="E36" s="147"/>
      <c r="F36" s="147"/>
      <c r="G36" s="619"/>
      <c r="H36" s="619"/>
      <c r="I36" s="619"/>
      <c r="J36" s="619"/>
      <c r="K36" s="619"/>
      <c r="L36" s="619"/>
      <c r="M36" s="619"/>
      <c r="N36" s="147"/>
      <c r="O36" s="147"/>
      <c r="P36" s="147"/>
      <c r="Q36" s="147"/>
      <c r="R36" s="147"/>
    </row>
    <row r="37" spans="1:18" ht="20.25" customHeight="1" thickBot="1">
      <c r="A37" s="619"/>
      <c r="B37" s="619"/>
      <c r="C37" s="619"/>
      <c r="D37" s="147"/>
      <c r="E37" s="147"/>
      <c r="F37" s="147"/>
      <c r="G37" s="619"/>
      <c r="H37" s="619"/>
      <c r="I37" s="619"/>
      <c r="J37" s="619"/>
      <c r="K37" s="619"/>
      <c r="L37" s="619"/>
      <c r="M37" s="619"/>
      <c r="N37" s="147"/>
      <c r="O37" s="147"/>
      <c r="P37" s="147"/>
      <c r="Q37" s="147"/>
      <c r="R37" s="147"/>
    </row>
    <row r="38" spans="1:18" ht="20.25" customHeight="1" thickBot="1">
      <c r="A38" s="619"/>
      <c r="B38" s="619"/>
      <c r="C38" s="619"/>
      <c r="D38" s="147"/>
      <c r="E38" s="147"/>
      <c r="F38" s="147"/>
      <c r="G38" s="619"/>
      <c r="H38" s="619"/>
      <c r="I38" s="619"/>
      <c r="J38" s="619"/>
      <c r="K38" s="619"/>
      <c r="L38" s="619"/>
      <c r="M38" s="619"/>
      <c r="N38" s="147"/>
      <c r="O38" s="147"/>
      <c r="P38" s="147"/>
      <c r="Q38" s="147"/>
      <c r="R38" s="147"/>
    </row>
    <row r="39" spans="1:18">
      <c r="A39" s="148"/>
      <c r="B39" s="148"/>
      <c r="C39" s="148"/>
      <c r="D39" s="100"/>
      <c r="E39" s="100"/>
      <c r="F39" s="100"/>
      <c r="G39" s="148"/>
      <c r="H39" s="148"/>
      <c r="I39" s="148"/>
      <c r="J39" s="148"/>
      <c r="K39" s="148"/>
      <c r="L39" s="148"/>
      <c r="M39" s="148"/>
      <c r="N39" s="100"/>
      <c r="O39" s="100"/>
      <c r="P39" s="100"/>
      <c r="Q39" s="100"/>
      <c r="R39" s="100"/>
    </row>
    <row r="40" spans="1:18">
      <c r="A40" s="78" t="s">
        <v>1392</v>
      </c>
      <c r="B40" s="98"/>
      <c r="C40" s="98"/>
      <c r="D40" s="98"/>
      <c r="E40" s="98"/>
      <c r="F40" s="98"/>
      <c r="G40" s="98"/>
      <c r="H40" s="98"/>
      <c r="I40" s="98"/>
      <c r="J40" s="98"/>
      <c r="K40" s="98"/>
      <c r="L40" s="98"/>
      <c r="M40" s="98"/>
      <c r="N40" s="78"/>
      <c r="O40" s="98"/>
      <c r="P40" s="98"/>
      <c r="Q40" s="98"/>
      <c r="R40" s="98"/>
    </row>
    <row r="41" spans="1:18">
      <c r="A41" s="98"/>
      <c r="B41" s="98"/>
      <c r="C41" s="98"/>
      <c r="D41" s="98"/>
      <c r="E41" s="98"/>
      <c r="F41" s="98"/>
      <c r="G41" s="98"/>
      <c r="H41" s="98"/>
      <c r="I41" s="98"/>
      <c r="J41" s="98"/>
      <c r="K41" s="98"/>
      <c r="L41" s="98"/>
      <c r="M41" s="98"/>
      <c r="N41" s="98"/>
      <c r="O41" s="98"/>
      <c r="P41" s="98"/>
      <c r="Q41" s="98"/>
      <c r="R41" s="98"/>
    </row>
    <row r="42" spans="1:18">
      <c r="A42" s="149"/>
      <c r="B42" s="149"/>
      <c r="C42" s="149"/>
      <c r="D42" s="149"/>
      <c r="E42" s="149"/>
      <c r="F42" s="149"/>
      <c r="G42" s="149"/>
      <c r="H42" s="149"/>
      <c r="I42" s="149"/>
      <c r="J42" s="149"/>
      <c r="K42" s="149"/>
      <c r="L42" s="149"/>
      <c r="M42" s="149"/>
      <c r="N42" s="149"/>
      <c r="O42" s="149"/>
      <c r="P42" s="149"/>
      <c r="Q42" s="149"/>
      <c r="R42" s="149"/>
    </row>
    <row r="43" spans="1:18">
      <c r="A43" s="100"/>
      <c r="B43" s="78"/>
      <c r="C43" s="78"/>
      <c r="D43" s="78"/>
      <c r="E43" s="78"/>
      <c r="F43" s="78"/>
      <c r="G43" s="78"/>
      <c r="H43" s="78"/>
      <c r="I43" s="78"/>
      <c r="J43" s="78"/>
      <c r="K43" s="78"/>
      <c r="L43" s="78"/>
      <c r="M43" s="78"/>
      <c r="N43" s="78"/>
      <c r="O43" s="78"/>
      <c r="P43" s="78"/>
      <c r="Q43" s="78"/>
      <c r="R43" s="78"/>
    </row>
    <row r="44" spans="1:18">
      <c r="A44" s="78"/>
      <c r="B44" s="78"/>
      <c r="C44" s="78"/>
      <c r="D44" s="78"/>
      <c r="E44" s="78"/>
      <c r="F44" s="78"/>
      <c r="G44" s="78"/>
      <c r="H44" s="78"/>
      <c r="I44" s="78"/>
      <c r="J44" s="78"/>
      <c r="K44" s="78"/>
      <c r="L44" s="78"/>
      <c r="M44" s="78"/>
      <c r="N44" s="78"/>
      <c r="O44" s="78"/>
      <c r="P44" s="78"/>
      <c r="Q44" s="78"/>
      <c r="R44" s="78"/>
    </row>
    <row r="45" spans="1:18">
      <c r="A45" s="78"/>
      <c r="B45" s="78"/>
      <c r="C45" s="78"/>
      <c r="D45" s="78"/>
      <c r="E45" s="78"/>
      <c r="F45" s="78"/>
      <c r="G45" s="78"/>
      <c r="H45" s="78"/>
      <c r="I45" s="78"/>
      <c r="J45" s="78"/>
      <c r="K45" s="78"/>
      <c r="L45" s="78"/>
      <c r="M45" s="78"/>
      <c r="N45" s="78"/>
      <c r="O45" s="78"/>
      <c r="P45" s="78"/>
      <c r="Q45" s="78"/>
      <c r="R45" s="78"/>
    </row>
    <row r="46" spans="1:18">
      <c r="A46" s="78"/>
      <c r="B46" s="78"/>
      <c r="C46" s="78"/>
      <c r="D46" s="78"/>
      <c r="E46" s="78"/>
      <c r="F46" s="78"/>
      <c r="G46" s="78"/>
      <c r="H46" s="78"/>
      <c r="I46" s="78"/>
      <c r="J46" s="78"/>
      <c r="K46" s="78"/>
      <c r="L46" s="78"/>
      <c r="M46" s="78"/>
      <c r="N46" s="78"/>
      <c r="O46" s="78"/>
      <c r="P46" s="78"/>
      <c r="Q46" s="78"/>
      <c r="R46" s="78"/>
    </row>
    <row r="47" spans="1:18">
      <c r="A47" s="78"/>
      <c r="B47" s="78"/>
      <c r="C47" s="78"/>
      <c r="D47" s="78"/>
      <c r="E47" s="78"/>
      <c r="F47" s="78"/>
      <c r="G47" s="78"/>
      <c r="H47" s="78"/>
      <c r="I47" s="78"/>
      <c r="J47" s="78"/>
      <c r="K47" s="78"/>
      <c r="L47" s="78"/>
      <c r="M47" s="78"/>
      <c r="N47" s="78"/>
      <c r="O47" s="78"/>
      <c r="P47" s="78"/>
      <c r="Q47" s="78"/>
      <c r="R47" s="78"/>
    </row>
    <row r="48" spans="1:18">
      <c r="A48" s="78"/>
      <c r="B48" s="78"/>
      <c r="C48" s="78"/>
      <c r="D48" s="78"/>
      <c r="E48" s="78"/>
      <c r="F48" s="78"/>
      <c r="G48" s="78"/>
      <c r="H48" s="78"/>
      <c r="I48" s="78"/>
      <c r="J48" s="78"/>
      <c r="K48" s="78"/>
      <c r="L48" s="78"/>
      <c r="M48" s="78"/>
      <c r="N48" s="78"/>
      <c r="O48" s="78"/>
      <c r="P48" s="78"/>
      <c r="Q48" s="78"/>
      <c r="R48" s="78"/>
    </row>
    <row r="49" spans="1:18">
      <c r="A49" s="78"/>
      <c r="B49" s="78"/>
      <c r="C49" s="78"/>
      <c r="D49" s="78"/>
      <c r="E49" s="78"/>
      <c r="F49" s="78"/>
      <c r="G49" s="78"/>
      <c r="H49" s="78"/>
      <c r="I49" s="78"/>
      <c r="J49" s="78"/>
      <c r="K49" s="78"/>
      <c r="L49" s="78"/>
      <c r="M49" s="78"/>
      <c r="N49" s="78"/>
      <c r="O49" s="78"/>
      <c r="P49" s="78"/>
      <c r="Q49" s="78"/>
      <c r="R49" s="78"/>
    </row>
    <row r="50" spans="1:18">
      <c r="A50" s="78"/>
      <c r="B50" s="78"/>
      <c r="C50" s="78"/>
      <c r="D50" s="78"/>
      <c r="E50" s="78"/>
      <c r="F50" s="78"/>
      <c r="G50" s="78"/>
      <c r="H50" s="78"/>
      <c r="I50" s="78"/>
      <c r="J50" s="78"/>
      <c r="K50" s="78"/>
      <c r="L50" s="78"/>
      <c r="M50" s="78"/>
      <c r="N50" s="78"/>
      <c r="O50" s="78"/>
      <c r="P50" s="78"/>
      <c r="Q50" s="78"/>
      <c r="R50" s="78"/>
    </row>
    <row r="51" spans="1:18">
      <c r="A51" s="78"/>
      <c r="B51" s="78"/>
      <c r="C51" s="78"/>
      <c r="D51" s="78"/>
      <c r="E51" s="78"/>
      <c r="F51" s="78"/>
      <c r="G51" s="78"/>
      <c r="H51" s="78"/>
      <c r="I51" s="78"/>
      <c r="J51" s="78"/>
      <c r="K51" s="78"/>
      <c r="L51" s="78"/>
      <c r="M51" s="78"/>
      <c r="N51" s="78"/>
      <c r="O51" s="78"/>
      <c r="P51" s="78"/>
      <c r="Q51" s="78"/>
      <c r="R51" s="78"/>
    </row>
    <row r="52" spans="1:18">
      <c r="A52" s="78"/>
      <c r="B52" s="78"/>
      <c r="C52" s="78"/>
      <c r="D52" s="78"/>
      <c r="E52" s="78"/>
      <c r="F52" s="78"/>
      <c r="G52" s="78"/>
      <c r="H52" s="78"/>
      <c r="I52" s="78"/>
      <c r="J52" s="78"/>
      <c r="K52" s="78"/>
      <c r="L52" s="78"/>
      <c r="M52" s="78"/>
      <c r="N52" s="78"/>
      <c r="O52" s="78"/>
      <c r="P52" s="78"/>
      <c r="Q52" s="78"/>
      <c r="R52" s="78"/>
    </row>
    <row r="53" spans="1:18" ht="15.75">
      <c r="A53" s="620" t="s">
        <v>921</v>
      </c>
      <c r="B53" s="620"/>
      <c r="C53" s="620"/>
      <c r="D53" s="620"/>
      <c r="E53" s="620"/>
      <c r="F53" s="620"/>
      <c r="G53" s="620"/>
      <c r="H53" s="620"/>
      <c r="I53" s="620"/>
      <c r="J53" s="620"/>
      <c r="K53" s="620"/>
      <c r="L53" s="620"/>
      <c r="M53" s="620"/>
      <c r="N53" s="620"/>
      <c r="O53" s="620"/>
      <c r="P53" s="620"/>
      <c r="Q53" s="620"/>
      <c r="R53" s="620"/>
    </row>
    <row r="54" spans="1:18">
      <c r="A54" s="104"/>
      <c r="B54" s="104"/>
      <c r="C54" s="104"/>
      <c r="D54" s="104"/>
      <c r="E54" s="104"/>
      <c r="F54" s="104"/>
      <c r="G54" s="104"/>
      <c r="H54" s="104"/>
      <c r="I54" s="104"/>
      <c r="J54" s="104"/>
      <c r="K54" s="104"/>
      <c r="L54" s="104"/>
      <c r="M54" s="104"/>
      <c r="N54" s="104"/>
      <c r="O54" s="104"/>
      <c r="P54" s="104"/>
      <c r="Q54" s="104"/>
      <c r="R54" s="104"/>
    </row>
    <row r="55" spans="1:18" ht="15.75">
      <c r="A55" s="621" t="s">
        <v>922</v>
      </c>
      <c r="B55" s="621"/>
      <c r="C55" s="621"/>
      <c r="D55" s="621"/>
      <c r="E55" s="621"/>
      <c r="F55" s="621"/>
      <c r="G55" s="621"/>
      <c r="H55" s="621"/>
      <c r="I55" s="621"/>
      <c r="J55" s="621"/>
      <c r="K55" s="621"/>
      <c r="L55" s="621"/>
      <c r="M55" s="621"/>
      <c r="N55" s="621"/>
      <c r="O55" s="621"/>
      <c r="P55" s="621"/>
      <c r="Q55" s="621"/>
      <c r="R55" s="621"/>
    </row>
    <row r="56" spans="1:18">
      <c r="A56" s="98"/>
      <c r="B56" s="98"/>
      <c r="C56" s="98"/>
      <c r="D56" s="98"/>
      <c r="E56" s="98"/>
      <c r="F56" s="98"/>
      <c r="G56" s="98"/>
      <c r="H56" s="98"/>
      <c r="I56" s="98"/>
      <c r="J56" s="98"/>
      <c r="K56" s="98"/>
      <c r="L56" s="98"/>
      <c r="M56" s="98"/>
      <c r="N56" s="98"/>
      <c r="O56" s="98"/>
      <c r="P56" s="98"/>
      <c r="Q56" s="98"/>
      <c r="R56" s="98"/>
    </row>
    <row r="57" spans="1:18" ht="15.75">
      <c r="A57" s="616" t="s">
        <v>923</v>
      </c>
      <c r="B57" s="616"/>
      <c r="C57" s="616"/>
      <c r="D57" s="616"/>
      <c r="E57" s="616"/>
      <c r="F57" s="616"/>
      <c r="G57" s="616"/>
      <c r="H57" s="616"/>
      <c r="I57" s="616"/>
      <c r="J57" s="616"/>
      <c r="K57" s="616"/>
      <c r="L57" s="616"/>
      <c r="M57" s="616"/>
      <c r="N57" s="616"/>
      <c r="O57" s="616"/>
      <c r="P57" s="616"/>
      <c r="Q57" s="616"/>
      <c r="R57" s="98"/>
    </row>
    <row r="58" spans="1:18" ht="13.5" thickBot="1">
      <c r="A58" s="98"/>
      <c r="B58" s="98"/>
      <c r="C58" s="98"/>
      <c r="D58" s="98"/>
      <c r="E58" s="98"/>
      <c r="F58" s="98"/>
      <c r="G58" s="98"/>
      <c r="H58" s="98"/>
      <c r="I58" s="98"/>
      <c r="J58" s="98"/>
      <c r="K58" s="98"/>
      <c r="L58" s="98"/>
      <c r="M58" s="98"/>
      <c r="N58" s="98"/>
      <c r="O58" s="98"/>
      <c r="P58" s="98"/>
      <c r="Q58" s="98"/>
      <c r="R58" s="98"/>
    </row>
    <row r="59" spans="1:18" ht="13.5" thickBot="1">
      <c r="A59" s="150"/>
      <c r="B59" s="622" t="s">
        <v>924</v>
      </c>
      <c r="C59" s="623"/>
      <c r="D59" s="623"/>
      <c r="E59" s="624"/>
      <c r="F59" s="150"/>
      <c r="G59" s="622" t="s">
        <v>925</v>
      </c>
      <c r="H59" s="623"/>
      <c r="I59" s="623"/>
      <c r="J59" s="623"/>
      <c r="K59" s="98"/>
      <c r="L59" s="150"/>
      <c r="M59" s="151" t="s">
        <v>926</v>
      </c>
      <c r="N59" s="100"/>
      <c r="O59" s="100"/>
      <c r="P59" s="98"/>
      <c r="Q59" s="98"/>
      <c r="R59" s="98"/>
    </row>
    <row r="60" spans="1:18">
      <c r="A60" s="98"/>
      <c r="B60" s="98"/>
      <c r="C60" s="98"/>
      <c r="D60" s="98"/>
      <c r="E60" s="98"/>
      <c r="F60" s="98"/>
      <c r="G60" s="98"/>
      <c r="H60" s="98"/>
      <c r="I60" s="98"/>
      <c r="J60" s="98"/>
      <c r="K60" s="98"/>
      <c r="L60" s="98"/>
      <c r="M60" s="98"/>
      <c r="N60" s="98"/>
      <c r="O60" s="98"/>
      <c r="P60" s="98"/>
      <c r="Q60" s="98"/>
      <c r="R60" s="98"/>
    </row>
    <row r="61" spans="1:18">
      <c r="A61" s="98"/>
      <c r="B61" s="98"/>
      <c r="C61" s="98"/>
      <c r="D61" s="98"/>
      <c r="E61" s="98"/>
      <c r="F61" s="98"/>
      <c r="G61" s="98"/>
      <c r="H61" s="98"/>
      <c r="I61" s="98"/>
      <c r="J61" s="98"/>
      <c r="K61" s="98"/>
      <c r="L61" s="98"/>
      <c r="M61" s="98"/>
      <c r="N61" s="98"/>
      <c r="O61" s="98"/>
      <c r="P61" s="98"/>
      <c r="Q61" s="98"/>
      <c r="R61" s="98"/>
    </row>
    <row r="62" spans="1:18" ht="16.5" thickBot="1">
      <c r="A62" s="111" t="s">
        <v>937</v>
      </c>
      <c r="B62" s="152"/>
      <c r="C62" s="153"/>
      <c r="D62" s="147"/>
      <c r="E62" s="147"/>
      <c r="F62" s="147"/>
      <c r="G62" s="147"/>
      <c r="H62" s="147"/>
      <c r="I62" s="147"/>
      <c r="J62" s="147"/>
      <c r="K62" s="147"/>
      <c r="L62" s="147"/>
      <c r="M62" s="98"/>
      <c r="N62" s="98"/>
      <c r="O62" s="98"/>
      <c r="P62" s="98"/>
      <c r="Q62" s="98"/>
      <c r="R62" s="98"/>
    </row>
    <row r="63" spans="1:18">
      <c r="A63" s="98"/>
      <c r="B63" s="98"/>
      <c r="C63" s="98"/>
      <c r="D63" s="98"/>
      <c r="E63" s="98"/>
      <c r="F63" s="98"/>
      <c r="G63" s="98"/>
      <c r="H63" s="98"/>
      <c r="I63" s="98"/>
      <c r="J63" s="98"/>
      <c r="K63" s="98"/>
      <c r="L63" s="98"/>
      <c r="M63" s="98"/>
      <c r="N63" s="98"/>
      <c r="O63" s="98"/>
      <c r="P63" s="98"/>
      <c r="Q63" s="98"/>
      <c r="R63" s="98"/>
    </row>
    <row r="64" spans="1:18">
      <c r="A64" s="623" t="s">
        <v>927</v>
      </c>
      <c r="B64" s="623"/>
      <c r="C64" s="623"/>
      <c r="D64" s="623"/>
      <c r="E64" s="623"/>
      <c r="F64" s="623"/>
      <c r="G64" s="623"/>
      <c r="H64" s="623"/>
      <c r="I64" s="623"/>
      <c r="J64" s="623"/>
      <c r="K64" s="623"/>
      <c r="L64" s="623"/>
      <c r="M64" s="623"/>
      <c r="N64" s="98"/>
      <c r="O64" s="98"/>
      <c r="P64" s="98"/>
      <c r="Q64" s="98"/>
      <c r="R64" s="98"/>
    </row>
    <row r="65" spans="1:18">
      <c r="A65" s="100"/>
      <c r="B65" s="100"/>
      <c r="C65" s="100"/>
      <c r="D65" s="100"/>
      <c r="E65" s="100"/>
      <c r="F65" s="100"/>
      <c r="G65" s="100"/>
      <c r="H65" s="100"/>
      <c r="I65" s="100"/>
      <c r="J65" s="100"/>
      <c r="K65" s="100"/>
      <c r="L65" s="100"/>
      <c r="M65" s="100"/>
      <c r="N65" s="98"/>
      <c r="O65" s="98"/>
      <c r="P65" s="98"/>
      <c r="Q65" s="98"/>
      <c r="R65" s="98"/>
    </row>
    <row r="66" spans="1:18">
      <c r="A66" s="98"/>
      <c r="B66" s="98"/>
      <c r="C66" s="98"/>
      <c r="D66" s="98"/>
      <c r="E66" s="98"/>
      <c r="F66" s="98"/>
      <c r="G66" s="98"/>
      <c r="H66" s="98"/>
      <c r="I66" s="98"/>
      <c r="J66" s="98"/>
      <c r="K66" s="98"/>
      <c r="L66" s="98"/>
      <c r="M66" s="98"/>
      <c r="N66" s="98"/>
      <c r="O66" s="98"/>
      <c r="P66" s="98"/>
      <c r="Q66" s="98"/>
      <c r="R66" s="98"/>
    </row>
    <row r="67" spans="1:18" ht="15.75">
      <c r="A67" s="616" t="s">
        <v>928</v>
      </c>
      <c r="B67" s="616"/>
      <c r="C67" s="616"/>
      <c r="D67" s="616"/>
      <c r="E67" s="616"/>
      <c r="F67" s="616"/>
      <c r="G67" s="616"/>
      <c r="H67" s="616"/>
      <c r="I67" s="616"/>
      <c r="J67" s="616"/>
      <c r="K67" s="616"/>
      <c r="L67" s="616"/>
      <c r="M67" s="616"/>
      <c r="N67" s="616"/>
      <c r="O67" s="98"/>
      <c r="P67" s="98"/>
      <c r="Q67" s="98"/>
      <c r="R67" s="98"/>
    </row>
    <row r="68" spans="1:18" ht="15.75">
      <c r="A68" s="108"/>
      <c r="B68" s="108"/>
      <c r="C68" s="108"/>
      <c r="D68" s="108"/>
      <c r="E68" s="108"/>
      <c r="F68" s="108"/>
      <c r="G68" s="108"/>
      <c r="H68" s="108"/>
      <c r="I68" s="108"/>
      <c r="J68" s="108"/>
      <c r="K68" s="108"/>
      <c r="L68" s="108"/>
      <c r="M68" s="108"/>
      <c r="N68" s="108"/>
      <c r="O68" s="98"/>
      <c r="P68" s="98"/>
      <c r="Q68" s="98"/>
      <c r="R68" s="98"/>
    </row>
    <row r="69" spans="1:18">
      <c r="A69" s="98"/>
      <c r="B69" s="98"/>
      <c r="C69" s="98"/>
      <c r="D69" s="98"/>
      <c r="E69" s="98"/>
      <c r="F69" s="98"/>
      <c r="G69" s="98"/>
      <c r="H69" s="98"/>
      <c r="I69" s="98"/>
      <c r="J69" s="98"/>
      <c r="K69" s="98"/>
      <c r="L69" s="98"/>
      <c r="M69" s="98"/>
      <c r="N69" s="98"/>
      <c r="O69" s="98"/>
      <c r="P69" s="98"/>
      <c r="Q69" s="98"/>
      <c r="R69" s="98"/>
    </row>
    <row r="70" spans="1:18" ht="15.75">
      <c r="A70" s="616" t="s">
        <v>929</v>
      </c>
      <c r="B70" s="616"/>
      <c r="C70" s="616"/>
      <c r="D70" s="616"/>
      <c r="E70" s="616"/>
      <c r="F70" s="616"/>
      <c r="G70" s="98"/>
      <c r="H70" s="98"/>
      <c r="I70" s="98"/>
      <c r="J70" s="98"/>
      <c r="K70" s="98"/>
      <c r="L70" s="98"/>
      <c r="M70" s="98"/>
      <c r="N70" s="98"/>
      <c r="O70" s="98"/>
      <c r="P70" s="98"/>
      <c r="Q70" s="98"/>
      <c r="R70" s="98"/>
    </row>
    <row r="71" spans="1:18">
      <c r="A71" s="98"/>
      <c r="B71" s="98"/>
      <c r="C71" s="98"/>
      <c r="D71" s="98"/>
      <c r="E71" s="98"/>
      <c r="F71" s="98"/>
      <c r="G71" s="98"/>
      <c r="H71" s="98"/>
      <c r="I71" s="98"/>
      <c r="J71" s="98"/>
      <c r="K71" s="98"/>
      <c r="L71" s="98"/>
      <c r="M71" s="98"/>
      <c r="N71" s="98"/>
      <c r="O71" s="98"/>
      <c r="P71" s="98"/>
      <c r="Q71" s="98"/>
      <c r="R71" s="98"/>
    </row>
    <row r="72" spans="1:18" ht="15.75">
      <c r="A72" s="617" t="s">
        <v>930</v>
      </c>
      <c r="B72" s="617"/>
      <c r="C72" s="617"/>
      <c r="D72" s="617"/>
      <c r="E72" s="617"/>
      <c r="F72" s="617"/>
      <c r="G72" s="98"/>
      <c r="H72" s="98"/>
      <c r="I72" s="98"/>
      <c r="J72" s="98"/>
      <c r="K72" s="98"/>
      <c r="L72" s="98"/>
      <c r="M72" s="98"/>
      <c r="N72" s="98"/>
      <c r="O72" s="98"/>
      <c r="P72" s="98"/>
      <c r="Q72" s="98"/>
      <c r="R72" s="98"/>
    </row>
    <row r="73" spans="1:18" ht="16.5" thickBot="1">
      <c r="A73" s="111" t="s">
        <v>1390</v>
      </c>
      <c r="B73" s="154"/>
      <c r="C73" s="154"/>
      <c r="D73" s="154"/>
      <c r="E73" s="154"/>
      <c r="F73" s="154"/>
      <c r="G73" s="154"/>
      <c r="H73" s="98"/>
      <c r="I73" s="117" t="s">
        <v>931</v>
      </c>
      <c r="J73" s="100"/>
      <c r="K73" s="100"/>
      <c r="L73" s="100"/>
      <c r="M73" s="100"/>
      <c r="N73" s="98"/>
      <c r="O73" s="617" t="s">
        <v>932</v>
      </c>
      <c r="P73" s="617"/>
      <c r="Q73" s="100"/>
      <c r="R73" s="100"/>
    </row>
    <row r="74" spans="1:18" ht="16.5" thickBot="1">
      <c r="A74" s="155" t="s">
        <v>128</v>
      </c>
      <c r="B74" s="156"/>
      <c r="C74" s="156"/>
      <c r="D74" s="156"/>
      <c r="E74" s="157"/>
      <c r="F74" s="100"/>
      <c r="G74" s="120" t="s">
        <v>379</v>
      </c>
      <c r="H74" s="78"/>
      <c r="I74" s="158"/>
      <c r="J74" s="156"/>
      <c r="K74" s="146"/>
      <c r="L74" s="159"/>
      <c r="M74" s="120" t="s">
        <v>381</v>
      </c>
      <c r="N74" s="78"/>
      <c r="O74" s="155" t="s">
        <v>128</v>
      </c>
      <c r="P74" s="146"/>
      <c r="Q74" s="159"/>
      <c r="R74" s="100"/>
    </row>
    <row r="75" spans="1:18" ht="15.75">
      <c r="A75" s="108"/>
      <c r="B75" s="108"/>
      <c r="C75" s="108"/>
      <c r="D75" s="108"/>
      <c r="E75" s="108"/>
      <c r="F75" s="100"/>
      <c r="G75" s="120"/>
      <c r="H75" s="78"/>
      <c r="I75" s="100"/>
      <c r="J75" s="108"/>
      <c r="K75" s="100"/>
      <c r="L75" s="100"/>
      <c r="M75" s="120"/>
      <c r="N75" s="78"/>
      <c r="O75" s="108"/>
      <c r="P75" s="100"/>
      <c r="Q75" s="100"/>
      <c r="R75" s="100"/>
    </row>
    <row r="76" spans="1:18">
      <c r="A76" s="98"/>
      <c r="B76" s="98"/>
      <c r="C76" s="98"/>
      <c r="D76" s="98"/>
      <c r="E76" s="98"/>
      <c r="F76" s="98"/>
      <c r="G76" s="98"/>
      <c r="H76" s="98"/>
      <c r="I76" s="98"/>
      <c r="J76" s="98"/>
      <c r="K76" s="98"/>
      <c r="L76" s="98"/>
      <c r="M76" s="98"/>
      <c r="N76" s="98"/>
      <c r="O76" s="98"/>
      <c r="P76" s="98"/>
      <c r="Q76" s="98"/>
      <c r="R76" s="98"/>
    </row>
    <row r="77" spans="1:18">
      <c r="A77" s="98"/>
      <c r="B77" s="98"/>
      <c r="C77" s="98"/>
      <c r="D77" s="98"/>
      <c r="E77" s="98"/>
      <c r="F77" s="98"/>
      <c r="G77" s="98"/>
      <c r="H77" s="98"/>
      <c r="I77" s="98"/>
      <c r="J77" s="98"/>
      <c r="K77" s="98"/>
      <c r="L77" s="98"/>
      <c r="M77" s="98"/>
      <c r="N77" s="98"/>
      <c r="O77" s="98"/>
      <c r="P77" s="98"/>
      <c r="Q77" s="98"/>
      <c r="R77" s="98"/>
    </row>
    <row r="78" spans="1:18" ht="13.5" thickBot="1">
      <c r="A78" s="98"/>
      <c r="B78" s="98"/>
      <c r="C78" s="98"/>
      <c r="D78" s="98"/>
      <c r="E78" s="98"/>
      <c r="F78" s="98"/>
      <c r="G78" s="98"/>
      <c r="H78" s="98"/>
      <c r="I78" s="98"/>
      <c r="J78" s="98"/>
      <c r="K78" s="98"/>
      <c r="L78" s="98"/>
      <c r="M78" s="98"/>
      <c r="N78" s="98"/>
      <c r="O78" s="98"/>
      <c r="P78" s="98"/>
      <c r="Q78" s="98"/>
      <c r="R78" s="98"/>
    </row>
    <row r="79" spans="1:18" ht="16.5" thickBot="1">
      <c r="A79" s="108" t="s">
        <v>933</v>
      </c>
      <c r="B79" s="150"/>
      <c r="C79" s="160" t="s">
        <v>934</v>
      </c>
      <c r="D79" s="100"/>
      <c r="E79" s="100"/>
      <c r="F79" s="100"/>
      <c r="G79" s="98"/>
      <c r="H79" s="98"/>
      <c r="I79" s="150"/>
      <c r="J79" s="618" t="s">
        <v>935</v>
      </c>
      <c r="K79" s="616"/>
      <c r="L79" s="616"/>
      <c r="M79" s="616"/>
      <c r="N79" s="98"/>
      <c r="O79" s="98"/>
      <c r="P79" s="98"/>
      <c r="Q79" s="98"/>
      <c r="R79" s="98"/>
    </row>
    <row r="80" spans="1:18" ht="15.75">
      <c r="A80" s="108"/>
      <c r="B80" s="100"/>
      <c r="C80" s="108"/>
      <c r="D80" s="100"/>
      <c r="E80" s="100"/>
      <c r="F80" s="100"/>
      <c r="G80" s="98"/>
      <c r="H80" s="98"/>
      <c r="I80" s="100"/>
      <c r="J80" s="108"/>
      <c r="K80" s="108"/>
      <c r="L80" s="108"/>
      <c r="M80" s="108"/>
      <c r="N80" s="98"/>
      <c r="O80" s="98"/>
      <c r="P80" s="98"/>
      <c r="Q80" s="98"/>
      <c r="R80" s="98"/>
    </row>
    <row r="81" spans="1:18">
      <c r="A81" s="98"/>
      <c r="B81" s="98"/>
      <c r="C81" s="98"/>
      <c r="D81" s="98"/>
      <c r="E81" s="98"/>
      <c r="F81" s="98"/>
      <c r="G81" s="98"/>
      <c r="H81" s="98"/>
      <c r="I81" s="98"/>
      <c r="J81" s="98"/>
      <c r="K81" s="98"/>
      <c r="L81" s="98"/>
      <c r="M81" s="98"/>
      <c r="N81" s="98"/>
      <c r="O81" s="98"/>
      <c r="P81" s="98"/>
      <c r="Q81" s="98"/>
      <c r="R81" s="98"/>
    </row>
    <row r="82" spans="1:18" ht="15.75">
      <c r="A82" s="616" t="s">
        <v>938</v>
      </c>
      <c r="B82" s="616"/>
      <c r="C82" s="616"/>
      <c r="D82" s="616"/>
      <c r="E82" s="616"/>
      <c r="F82" s="616"/>
      <c r="G82" s="616"/>
      <c r="H82" s="616"/>
      <c r="I82" s="616"/>
      <c r="J82" s="616"/>
      <c r="K82" s="616"/>
      <c r="L82" s="616"/>
      <c r="M82" s="616"/>
      <c r="N82" s="616"/>
      <c r="O82" s="616"/>
      <c r="P82" s="616"/>
      <c r="Q82" s="616"/>
      <c r="R82" s="98"/>
    </row>
    <row r="83" spans="1:18" ht="15.75">
      <c r="A83" s="616"/>
      <c r="B83" s="616"/>
      <c r="C83" s="616"/>
      <c r="D83" s="616"/>
      <c r="E83" s="616"/>
      <c r="F83" s="616"/>
      <c r="G83" s="616"/>
      <c r="H83" s="616"/>
      <c r="I83" s="616"/>
      <c r="J83" s="616"/>
      <c r="K83" s="616"/>
      <c r="L83" s="616"/>
      <c r="M83" s="616"/>
      <c r="N83" s="616"/>
      <c r="O83" s="616"/>
      <c r="P83" s="616"/>
      <c r="Q83" s="616"/>
      <c r="R83" s="98"/>
    </row>
    <row r="84" spans="1:18" ht="15.75">
      <c r="A84" s="108"/>
      <c r="B84" s="108"/>
      <c r="C84" s="108"/>
      <c r="D84" s="108"/>
      <c r="E84" s="108"/>
      <c r="F84" s="108"/>
      <c r="G84" s="108"/>
      <c r="H84" s="108"/>
      <c r="I84" s="108"/>
      <c r="J84" s="108"/>
      <c r="K84" s="108"/>
      <c r="L84" s="108"/>
      <c r="M84" s="108"/>
      <c r="N84" s="108"/>
      <c r="O84" s="108"/>
      <c r="P84" s="108"/>
      <c r="Q84" s="108"/>
      <c r="R84" s="98"/>
    </row>
    <row r="85" spans="1:18">
      <c r="A85" s="78"/>
      <c r="B85" s="78"/>
      <c r="C85" s="78"/>
      <c r="D85" s="78"/>
      <c r="E85" s="78"/>
      <c r="F85" s="78"/>
      <c r="G85" s="98"/>
      <c r="H85" s="98"/>
      <c r="I85" s="98"/>
      <c r="J85" s="98"/>
      <c r="K85" s="98"/>
      <c r="L85" s="98"/>
      <c r="M85" s="98"/>
      <c r="N85" s="98"/>
      <c r="O85" s="98"/>
      <c r="P85" s="98"/>
      <c r="Q85" s="98"/>
      <c r="R85" s="98"/>
    </row>
    <row r="86" spans="1:18" ht="15.75">
      <c r="A86" s="617" t="s">
        <v>930</v>
      </c>
      <c r="B86" s="617"/>
      <c r="C86" s="617"/>
      <c r="D86" s="617"/>
      <c r="E86" s="617"/>
      <c r="F86" s="617"/>
      <c r="G86" s="98"/>
      <c r="H86" s="98"/>
      <c r="I86" s="98"/>
      <c r="J86" s="98"/>
      <c r="K86" s="98"/>
      <c r="L86" s="98"/>
      <c r="M86" s="98"/>
      <c r="N86" s="98"/>
      <c r="O86" s="98"/>
      <c r="P86" s="98"/>
      <c r="Q86" s="98"/>
      <c r="R86" s="98"/>
    </row>
    <row r="87" spans="1:18" ht="13.5" thickBot="1">
      <c r="A87" s="98"/>
      <c r="B87" s="98"/>
      <c r="C87" s="98"/>
      <c r="D87" s="98"/>
      <c r="E87" s="98"/>
      <c r="F87" s="98"/>
      <c r="G87" s="98"/>
      <c r="H87" s="98"/>
      <c r="I87" s="98"/>
      <c r="J87" s="98"/>
      <c r="K87" s="98"/>
      <c r="L87" s="98"/>
      <c r="M87" s="98"/>
      <c r="N87" s="98"/>
      <c r="O87" s="98"/>
      <c r="P87" s="98"/>
      <c r="Q87" s="98"/>
      <c r="R87" s="98"/>
    </row>
    <row r="88" spans="1:18" ht="20.25" customHeight="1" thickBot="1">
      <c r="A88" s="146"/>
      <c r="B88" s="146"/>
      <c r="C88" s="146"/>
      <c r="D88" s="146"/>
      <c r="E88" s="146"/>
      <c r="F88" s="146"/>
      <c r="G88" s="146"/>
      <c r="H88" s="146"/>
      <c r="I88" s="146"/>
      <c r="J88" s="146"/>
      <c r="K88" s="146"/>
      <c r="L88" s="146"/>
      <c r="M88" s="146"/>
      <c r="N88" s="146"/>
      <c r="O88" s="146"/>
      <c r="P88" s="146"/>
      <c r="Q88" s="146"/>
      <c r="R88" s="146"/>
    </row>
    <row r="89" spans="1:18" ht="20.25" customHeight="1" thickBot="1">
      <c r="A89" s="147"/>
      <c r="B89" s="147"/>
      <c r="C89" s="147"/>
      <c r="D89" s="147"/>
      <c r="E89" s="147"/>
      <c r="F89" s="147"/>
      <c r="G89" s="147"/>
      <c r="H89" s="147"/>
      <c r="I89" s="147"/>
      <c r="J89" s="147"/>
      <c r="K89" s="147"/>
      <c r="L89" s="147"/>
      <c r="M89" s="147"/>
      <c r="N89" s="147"/>
      <c r="O89" s="147"/>
      <c r="P89" s="147"/>
      <c r="Q89" s="147"/>
      <c r="R89" s="147"/>
    </row>
    <row r="90" spans="1:18" ht="20.25" customHeight="1" thickBot="1">
      <c r="A90" s="147"/>
      <c r="B90" s="147"/>
      <c r="C90" s="147"/>
      <c r="D90" s="147"/>
      <c r="E90" s="147"/>
      <c r="F90" s="147"/>
      <c r="G90" s="147"/>
      <c r="H90" s="147"/>
      <c r="I90" s="147"/>
      <c r="J90" s="147"/>
      <c r="K90" s="147"/>
      <c r="L90" s="147"/>
      <c r="M90" s="147"/>
      <c r="N90" s="147"/>
      <c r="O90" s="147"/>
      <c r="P90" s="147"/>
      <c r="Q90" s="147"/>
      <c r="R90" s="147"/>
    </row>
    <row r="91" spans="1:18" ht="20.25" customHeight="1" thickBot="1">
      <c r="A91" s="147"/>
      <c r="B91" s="147"/>
      <c r="C91" s="147"/>
      <c r="D91" s="147"/>
      <c r="E91" s="147"/>
      <c r="F91" s="147"/>
      <c r="G91" s="147"/>
      <c r="H91" s="147"/>
      <c r="I91" s="147"/>
      <c r="J91" s="147"/>
      <c r="K91" s="147"/>
      <c r="L91" s="147"/>
      <c r="M91" s="147"/>
      <c r="N91" s="147"/>
      <c r="O91" s="147"/>
      <c r="P91" s="147"/>
      <c r="Q91" s="147"/>
      <c r="R91" s="147"/>
    </row>
    <row r="92" spans="1:18" ht="20.25" customHeight="1" thickBot="1">
      <c r="A92" s="147"/>
      <c r="B92" s="147"/>
      <c r="C92" s="147"/>
      <c r="D92" s="147"/>
      <c r="E92" s="147"/>
      <c r="F92" s="147"/>
      <c r="G92" s="147"/>
      <c r="H92" s="147"/>
      <c r="I92" s="147"/>
      <c r="J92" s="147"/>
      <c r="K92" s="147"/>
      <c r="L92" s="147"/>
      <c r="M92" s="147"/>
      <c r="N92" s="147"/>
      <c r="O92" s="147"/>
      <c r="P92" s="147"/>
      <c r="Q92" s="147"/>
      <c r="R92" s="147"/>
    </row>
    <row r="93" spans="1:18">
      <c r="A93" s="98"/>
      <c r="B93" s="98"/>
      <c r="C93" s="98"/>
      <c r="D93" s="98"/>
      <c r="E93" s="98"/>
      <c r="F93" s="98"/>
      <c r="G93" s="98"/>
      <c r="H93" s="98"/>
      <c r="I93" s="98"/>
      <c r="J93" s="98"/>
      <c r="K93" s="98"/>
      <c r="L93" s="98"/>
      <c r="M93" s="98"/>
      <c r="N93" s="98"/>
      <c r="O93" s="98"/>
      <c r="P93" s="98"/>
      <c r="Q93" s="98"/>
      <c r="R93" s="98"/>
    </row>
    <row r="94" spans="1:18">
      <c r="A94" s="78" t="s">
        <v>1392</v>
      </c>
      <c r="B94" s="98"/>
      <c r="C94" s="98"/>
      <c r="D94" s="98"/>
      <c r="E94" s="98"/>
      <c r="F94" s="98"/>
      <c r="G94" s="98"/>
      <c r="H94" s="98"/>
      <c r="I94" s="98"/>
      <c r="J94" s="98"/>
      <c r="K94" s="98"/>
      <c r="L94" s="98"/>
      <c r="M94" s="98"/>
      <c r="N94" s="98"/>
      <c r="O94" s="98"/>
      <c r="P94" s="98"/>
      <c r="Q94" s="98"/>
      <c r="R94" s="98"/>
    </row>
    <row r="95" spans="1:18">
      <c r="A95" s="100"/>
      <c r="B95" s="78"/>
      <c r="C95" s="78"/>
      <c r="D95" s="78"/>
      <c r="E95" s="78"/>
      <c r="F95" s="78"/>
      <c r="G95" s="78"/>
      <c r="H95" s="78"/>
      <c r="I95" s="78"/>
      <c r="J95" s="78"/>
      <c r="K95" s="78"/>
      <c r="L95" s="78"/>
      <c r="M95" s="78"/>
      <c r="N95" s="78"/>
      <c r="O95" s="78"/>
      <c r="P95" s="78"/>
      <c r="Q95" s="78"/>
      <c r="R95" s="78"/>
    </row>
  </sheetData>
  <mergeCells count="50">
    <mergeCell ref="A1:R1"/>
    <mergeCell ref="A2:R2"/>
    <mergeCell ref="A3:R3"/>
    <mergeCell ref="A4:C4"/>
    <mergeCell ref="G4:H4"/>
    <mergeCell ref="I4:J4"/>
    <mergeCell ref="K4:M4"/>
    <mergeCell ref="B21:C21"/>
    <mergeCell ref="E21:F21"/>
    <mergeCell ref="J21:K21"/>
    <mergeCell ref="A28:C28"/>
    <mergeCell ref="G28:H28"/>
    <mergeCell ref="I28:J28"/>
    <mergeCell ref="K28:M28"/>
    <mergeCell ref="A33:J33"/>
    <mergeCell ref="K33:M33"/>
    <mergeCell ref="A34:C34"/>
    <mergeCell ref="G34:H34"/>
    <mergeCell ref="I34:J34"/>
    <mergeCell ref="K34:M34"/>
    <mergeCell ref="A35:C35"/>
    <mergeCell ref="G35:H35"/>
    <mergeCell ref="I35:J35"/>
    <mergeCell ref="K35:M35"/>
    <mergeCell ref="A36:C36"/>
    <mergeCell ref="G36:H36"/>
    <mergeCell ref="I36:J36"/>
    <mergeCell ref="K36:M36"/>
    <mergeCell ref="A37:C37"/>
    <mergeCell ref="G37:H37"/>
    <mergeCell ref="I37:J37"/>
    <mergeCell ref="K37:M37"/>
    <mergeCell ref="A70:F70"/>
    <mergeCell ref="A38:C38"/>
    <mergeCell ref="G38:H38"/>
    <mergeCell ref="I38:J38"/>
    <mergeCell ref="K38:M38"/>
    <mergeCell ref="A53:R53"/>
    <mergeCell ref="A55:R55"/>
    <mergeCell ref="A57:Q57"/>
    <mergeCell ref="B59:E59"/>
    <mergeCell ref="G59:J59"/>
    <mergeCell ref="A64:M64"/>
    <mergeCell ref="A67:N67"/>
    <mergeCell ref="A83:Q83"/>
    <mergeCell ref="A86:F86"/>
    <mergeCell ref="A72:F72"/>
    <mergeCell ref="O73:P73"/>
    <mergeCell ref="J79:M79"/>
    <mergeCell ref="A82:Q82"/>
  </mergeCells>
  <hyperlinks>
    <hyperlink ref="A1" r:id="rId1" display="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440&amp;page=1&amp;start=0&amp;ndsp=20" xr:uid="{00000000-0004-0000-0600-000000000000}"/>
    <hyperlink ref="A1" r:id="rId2" display="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160&amp;page=1&amp;start=0&amp;ndsp=20" xr:uid="{00000000-0004-0000-0600-000001000000}"/>
    <hyperlink ref="A1" r:id="rId3" display="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160&amp;page=1&amp;start=0&amp;ndsp=20" xr:uid="{00000000-0004-0000-0600-000002000000}"/>
    <hyperlink ref="A1" r:id="rId4" display="http://www.google.at/imgres?imgurl=http://pics.ricardostatic.ch/2_733859450_Big/fanshop/oesterreich-fahne-150cm-x-90-cm-austria.jpg&amp;imgrefurl=http://www.ricardo.ch/kaufen/sports/fanshop/fahnen/oesterreich-fahne-150cm-x-90-cm-austria/v/an733859450/&amp;h=400&amp;w=600&amp;tbnid=zcdPJO9yaeEFcM:&amp;zoom=1&amp;docid=YU1IXfHWIWP4pM&amp;ei=S9SNU7TiBvD04QT1_YDgAQ&amp;tbm=isch&amp;ved=0CCwQMygAMAA&amp;iact=rc&amp;uact=3&amp;dur=160&amp;page=1&amp;start=0&amp;ndsp=20" xr:uid="{00000000-0004-0000-0600-000003000000}"/>
  </hyperlinks>
  <pageMargins left="0.7" right="0.7" top="0.78740157499999996" bottom="0.78740157499999996" header="0.3" footer="0.3"/>
  <pageSetup paperSize="9" scale="89" orientation="portrait" r:id="rId5"/>
  <rowBreaks count="1" manualBreakCount="1">
    <brk id="51" max="16383" man="1"/>
  </rowBreaks>
  <colBreaks count="1" manualBreakCount="1">
    <brk id="18" max="1048575" man="1"/>
  </colBreaks>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42"/>
  <sheetViews>
    <sheetView topLeftCell="A617" workbookViewId="0">
      <selection activeCell="H642" sqref="H642"/>
    </sheetView>
  </sheetViews>
  <sheetFormatPr baseColWidth="10" defaultColWidth="10.85546875" defaultRowHeight="12.75"/>
  <cols>
    <col min="1" max="2" width="11.7109375" bestFit="1" customWidth="1"/>
    <col min="3" max="3" width="11" style="194" bestFit="1" customWidth="1"/>
  </cols>
  <sheetData>
    <row r="1" spans="1:8" ht="13.5" thickBot="1">
      <c r="A1" t="s">
        <v>6578</v>
      </c>
      <c r="F1" t="s">
        <v>6579</v>
      </c>
    </row>
    <row r="2" spans="1:8" ht="27.75" thickBot="1">
      <c r="A2" s="185" t="s">
        <v>6574</v>
      </c>
      <c r="B2" s="186" t="s">
        <v>6575</v>
      </c>
      <c r="C2" s="191" t="s">
        <v>6576</v>
      </c>
      <c r="F2" s="185" t="s">
        <v>6574</v>
      </c>
      <c r="G2" s="186" t="s">
        <v>6575</v>
      </c>
      <c r="H2" s="186" t="s">
        <v>6577</v>
      </c>
    </row>
    <row r="3" spans="1:8" ht="14.25" thickBot="1">
      <c r="A3" s="187">
        <v>1</v>
      </c>
      <c r="B3" s="188">
        <v>1</v>
      </c>
      <c r="C3" s="192">
        <v>2</v>
      </c>
      <c r="F3" s="189">
        <v>1</v>
      </c>
      <c r="G3" s="190">
        <v>1</v>
      </c>
      <c r="H3" s="193">
        <v>2</v>
      </c>
    </row>
    <row r="4" spans="1:8" ht="14.25" thickBot="1">
      <c r="A4" s="187">
        <v>2</v>
      </c>
      <c r="B4" s="188">
        <v>2</v>
      </c>
      <c r="C4" s="192">
        <v>2</v>
      </c>
      <c r="F4" s="189">
        <v>2</v>
      </c>
      <c r="G4" s="190">
        <v>2</v>
      </c>
      <c r="H4" s="193">
        <v>2</v>
      </c>
    </row>
    <row r="5" spans="1:8" ht="14.25" thickBot="1">
      <c r="A5" s="187">
        <v>3</v>
      </c>
      <c r="B5" s="188">
        <v>3</v>
      </c>
      <c r="C5" s="192">
        <v>2</v>
      </c>
      <c r="F5" s="189">
        <v>3</v>
      </c>
      <c r="G5" s="190">
        <v>3</v>
      </c>
      <c r="H5" s="193">
        <v>2</v>
      </c>
    </row>
    <row r="6" spans="1:8" ht="14.25" thickBot="1">
      <c r="A6" s="187">
        <v>4</v>
      </c>
      <c r="B6" s="188">
        <v>4</v>
      </c>
      <c r="C6" s="192">
        <v>2</v>
      </c>
      <c r="F6" s="189">
        <v>4</v>
      </c>
      <c r="G6" s="190">
        <v>4</v>
      </c>
      <c r="H6" s="193">
        <v>2</v>
      </c>
    </row>
    <row r="7" spans="1:8" ht="14.25" thickBot="1">
      <c r="A7" s="187">
        <v>5</v>
      </c>
      <c r="B7" s="188">
        <v>5</v>
      </c>
      <c r="C7" s="192">
        <v>2</v>
      </c>
      <c r="F7" s="189">
        <v>5</v>
      </c>
      <c r="G7" s="190">
        <v>5</v>
      </c>
      <c r="H7" s="193">
        <v>2</v>
      </c>
    </row>
    <row r="8" spans="1:8" ht="14.25" thickBot="1">
      <c r="A8" s="187">
        <v>6</v>
      </c>
      <c r="B8" s="188">
        <v>6</v>
      </c>
      <c r="C8" s="192">
        <v>2</v>
      </c>
      <c r="F8" s="189">
        <v>6</v>
      </c>
      <c r="G8" s="190">
        <v>6</v>
      </c>
      <c r="H8" s="193">
        <v>2</v>
      </c>
    </row>
    <row r="9" spans="1:8" ht="14.25" thickBot="1">
      <c r="A9" s="187">
        <v>7</v>
      </c>
      <c r="B9" s="188">
        <v>7</v>
      </c>
      <c r="C9" s="192">
        <v>2</v>
      </c>
      <c r="F9" s="189">
        <v>7</v>
      </c>
      <c r="G9" s="190">
        <v>7</v>
      </c>
      <c r="H9" s="193">
        <v>2</v>
      </c>
    </row>
    <row r="10" spans="1:8" ht="14.25" thickBot="1">
      <c r="A10" s="187">
        <v>8</v>
      </c>
      <c r="B10" s="188">
        <v>8</v>
      </c>
      <c r="C10" s="192">
        <v>2</v>
      </c>
      <c r="F10" s="189">
        <v>8</v>
      </c>
      <c r="G10" s="190">
        <v>8</v>
      </c>
      <c r="H10" s="193">
        <v>2</v>
      </c>
    </row>
    <row r="11" spans="1:8" ht="14.25" thickBot="1">
      <c r="A11" s="189">
        <v>9</v>
      </c>
      <c r="B11" s="190">
        <v>9</v>
      </c>
      <c r="C11" s="193">
        <v>4.5</v>
      </c>
      <c r="F11" s="187">
        <v>9</v>
      </c>
      <c r="G11" s="188">
        <v>9</v>
      </c>
      <c r="H11" s="192">
        <v>2.34</v>
      </c>
    </row>
    <row r="12" spans="1:8" ht="14.25" thickBot="1">
      <c r="A12" s="187">
        <v>10</v>
      </c>
      <c r="B12" s="188">
        <v>10</v>
      </c>
      <c r="C12" s="192">
        <v>5</v>
      </c>
      <c r="F12" s="189">
        <v>10</v>
      </c>
      <c r="G12" s="190">
        <v>10</v>
      </c>
      <c r="H12" s="193">
        <v>2.6</v>
      </c>
    </row>
    <row r="13" spans="1:8" ht="14.25" thickBot="1">
      <c r="A13" s="189">
        <v>11</v>
      </c>
      <c r="B13" s="190">
        <v>11</v>
      </c>
      <c r="C13" s="193">
        <v>5.5</v>
      </c>
      <c r="F13" s="187">
        <v>11</v>
      </c>
      <c r="G13" s="188">
        <v>11</v>
      </c>
      <c r="H13" s="192">
        <v>2.8600000000000003</v>
      </c>
    </row>
    <row r="14" spans="1:8" ht="14.25" thickBot="1">
      <c r="A14" s="187">
        <v>12</v>
      </c>
      <c r="B14" s="188">
        <v>12</v>
      </c>
      <c r="C14" s="192">
        <v>6</v>
      </c>
      <c r="F14" s="189">
        <v>12</v>
      </c>
      <c r="G14" s="190">
        <v>12</v>
      </c>
      <c r="H14" s="193">
        <v>3.12</v>
      </c>
    </row>
    <row r="15" spans="1:8" ht="14.25" thickBot="1">
      <c r="A15" s="189">
        <v>13</v>
      </c>
      <c r="B15" s="190">
        <v>13</v>
      </c>
      <c r="C15" s="193">
        <v>6.5</v>
      </c>
      <c r="F15" s="187">
        <v>13</v>
      </c>
      <c r="G15" s="188">
        <v>13</v>
      </c>
      <c r="H15" s="192">
        <v>3.38</v>
      </c>
    </row>
    <row r="16" spans="1:8" ht="14.25" thickBot="1">
      <c r="A16" s="187">
        <v>14</v>
      </c>
      <c r="B16" s="188">
        <v>14</v>
      </c>
      <c r="C16" s="192">
        <v>7</v>
      </c>
      <c r="F16" s="189">
        <v>14</v>
      </c>
      <c r="G16" s="190">
        <v>14</v>
      </c>
      <c r="H16" s="193">
        <v>3.64</v>
      </c>
    </row>
    <row r="17" spans="1:8" ht="14.25" thickBot="1">
      <c r="A17" s="189">
        <v>15</v>
      </c>
      <c r="B17" s="190">
        <v>15</v>
      </c>
      <c r="C17" s="193">
        <v>7.5</v>
      </c>
      <c r="F17" s="187">
        <v>15</v>
      </c>
      <c r="G17" s="188">
        <v>15</v>
      </c>
      <c r="H17" s="192">
        <v>3.9000000000000004</v>
      </c>
    </row>
    <row r="18" spans="1:8" ht="14.25" thickBot="1">
      <c r="A18" s="187">
        <v>16</v>
      </c>
      <c r="B18" s="188">
        <v>16</v>
      </c>
      <c r="C18" s="192">
        <v>8</v>
      </c>
      <c r="F18" s="189">
        <v>16</v>
      </c>
      <c r="G18" s="190">
        <v>16</v>
      </c>
      <c r="H18" s="193">
        <v>4.16</v>
      </c>
    </row>
    <row r="19" spans="1:8" ht="14.25" thickBot="1">
      <c r="A19" s="189">
        <v>17</v>
      </c>
      <c r="B19" s="190">
        <v>17</v>
      </c>
      <c r="C19" s="193">
        <v>8.5</v>
      </c>
      <c r="F19" s="187">
        <v>17</v>
      </c>
      <c r="G19" s="188">
        <v>17</v>
      </c>
      <c r="H19" s="192">
        <v>4.42</v>
      </c>
    </row>
    <row r="20" spans="1:8" ht="14.25" thickBot="1">
      <c r="A20" s="187">
        <v>18</v>
      </c>
      <c r="B20" s="188">
        <v>18</v>
      </c>
      <c r="C20" s="192">
        <v>9</v>
      </c>
      <c r="F20" s="189">
        <v>18</v>
      </c>
      <c r="G20" s="190">
        <v>18</v>
      </c>
      <c r="H20" s="193">
        <v>4.68</v>
      </c>
    </row>
    <row r="21" spans="1:8" ht="14.25" thickBot="1">
      <c r="A21" s="189">
        <v>19</v>
      </c>
      <c r="B21" s="190">
        <v>19</v>
      </c>
      <c r="C21" s="193">
        <v>9.5</v>
      </c>
      <c r="F21" s="187">
        <v>19</v>
      </c>
      <c r="G21" s="188">
        <v>19</v>
      </c>
      <c r="H21" s="192">
        <v>4.9400000000000004</v>
      </c>
    </row>
    <row r="22" spans="1:8" ht="14.25" thickBot="1">
      <c r="A22" s="187">
        <v>20</v>
      </c>
      <c r="B22" s="188">
        <v>20</v>
      </c>
      <c r="C22" s="192">
        <v>10</v>
      </c>
      <c r="F22" s="189">
        <v>20</v>
      </c>
      <c r="G22" s="190">
        <v>20</v>
      </c>
      <c r="H22" s="193">
        <v>5.2</v>
      </c>
    </row>
    <row r="23" spans="1:8" ht="14.25" thickBot="1">
      <c r="A23" s="189">
        <v>21</v>
      </c>
      <c r="B23" s="190">
        <v>21</v>
      </c>
      <c r="C23" s="193">
        <v>10.5</v>
      </c>
      <c r="F23" s="187">
        <v>21</v>
      </c>
      <c r="G23" s="188">
        <v>21</v>
      </c>
      <c r="H23" s="192">
        <v>5.46</v>
      </c>
    </row>
    <row r="24" spans="1:8" ht="14.25" thickBot="1">
      <c r="A24" s="187">
        <v>22</v>
      </c>
      <c r="B24" s="188">
        <v>22</v>
      </c>
      <c r="C24" s="192">
        <v>11</v>
      </c>
      <c r="F24" s="189">
        <v>22</v>
      </c>
      <c r="G24" s="190">
        <v>22</v>
      </c>
      <c r="H24" s="193">
        <v>5.7200000000000006</v>
      </c>
    </row>
    <row r="25" spans="1:8" ht="14.25" thickBot="1">
      <c r="A25" s="189">
        <v>23</v>
      </c>
      <c r="B25" s="190">
        <v>23</v>
      </c>
      <c r="C25" s="193">
        <v>11.5</v>
      </c>
      <c r="F25" s="187">
        <v>23</v>
      </c>
      <c r="G25" s="188">
        <v>23</v>
      </c>
      <c r="H25" s="192">
        <v>5.98</v>
      </c>
    </row>
    <row r="26" spans="1:8" ht="14.25" thickBot="1">
      <c r="A26" s="187">
        <v>24</v>
      </c>
      <c r="B26" s="188">
        <v>24</v>
      </c>
      <c r="C26" s="192">
        <v>12</v>
      </c>
      <c r="F26" s="189">
        <v>24</v>
      </c>
      <c r="G26" s="190">
        <v>24</v>
      </c>
      <c r="H26" s="193">
        <v>6.24</v>
      </c>
    </row>
    <row r="27" spans="1:8" ht="14.25" thickBot="1">
      <c r="A27" s="189">
        <v>25</v>
      </c>
      <c r="B27" s="190">
        <v>25</v>
      </c>
      <c r="C27" s="193">
        <v>12.5</v>
      </c>
      <c r="F27" s="187">
        <v>25</v>
      </c>
      <c r="G27" s="188">
        <v>25</v>
      </c>
      <c r="H27" s="192">
        <v>6.5</v>
      </c>
    </row>
    <row r="28" spans="1:8" ht="14.25" thickBot="1">
      <c r="A28" s="187">
        <v>26</v>
      </c>
      <c r="B28" s="188">
        <v>26</v>
      </c>
      <c r="C28" s="192">
        <v>13</v>
      </c>
      <c r="F28" s="189">
        <v>26</v>
      </c>
      <c r="G28" s="190">
        <v>26</v>
      </c>
      <c r="H28" s="193">
        <v>6.76</v>
      </c>
    </row>
    <row r="29" spans="1:8" ht="14.25" thickBot="1">
      <c r="A29" s="189">
        <v>27</v>
      </c>
      <c r="B29" s="190">
        <v>27</v>
      </c>
      <c r="C29" s="193">
        <v>13.5</v>
      </c>
      <c r="F29" s="187">
        <v>27</v>
      </c>
      <c r="G29" s="188">
        <v>27</v>
      </c>
      <c r="H29" s="192">
        <v>7.02</v>
      </c>
    </row>
    <row r="30" spans="1:8" ht="14.25" thickBot="1">
      <c r="A30" s="187">
        <v>28</v>
      </c>
      <c r="B30" s="188">
        <v>28</v>
      </c>
      <c r="C30" s="192">
        <v>14</v>
      </c>
      <c r="F30" s="189">
        <v>28</v>
      </c>
      <c r="G30" s="190">
        <v>28</v>
      </c>
      <c r="H30" s="193">
        <v>7.28</v>
      </c>
    </row>
    <row r="31" spans="1:8" ht="14.25" thickBot="1">
      <c r="A31" s="189">
        <v>29</v>
      </c>
      <c r="B31" s="190">
        <v>29</v>
      </c>
      <c r="C31" s="193">
        <v>14.5</v>
      </c>
      <c r="F31" s="187">
        <v>29</v>
      </c>
      <c r="G31" s="188">
        <v>29</v>
      </c>
      <c r="H31" s="192">
        <v>7.54</v>
      </c>
    </row>
    <row r="32" spans="1:8" ht="14.25" thickBot="1">
      <c r="A32" s="187">
        <v>30</v>
      </c>
      <c r="B32" s="188">
        <v>30</v>
      </c>
      <c r="C32" s="192">
        <v>15</v>
      </c>
      <c r="F32" s="189">
        <v>30</v>
      </c>
      <c r="G32" s="190">
        <v>30</v>
      </c>
      <c r="H32" s="193">
        <v>7.8000000000000007</v>
      </c>
    </row>
    <row r="33" spans="1:8" ht="14.25" thickBot="1">
      <c r="A33" s="189">
        <v>31</v>
      </c>
      <c r="B33" s="190">
        <v>31</v>
      </c>
      <c r="C33" s="193">
        <v>15.5</v>
      </c>
      <c r="F33" s="187">
        <v>31</v>
      </c>
      <c r="G33" s="188">
        <v>31</v>
      </c>
      <c r="H33" s="192">
        <v>8.06</v>
      </c>
    </row>
    <row r="34" spans="1:8" ht="14.25" thickBot="1">
      <c r="A34" s="187">
        <v>32</v>
      </c>
      <c r="B34" s="188">
        <v>32</v>
      </c>
      <c r="C34" s="192">
        <v>16</v>
      </c>
      <c r="F34" s="189">
        <v>32</v>
      </c>
      <c r="G34" s="190">
        <v>32</v>
      </c>
      <c r="H34" s="193">
        <v>8.32</v>
      </c>
    </row>
    <row r="35" spans="1:8" ht="14.25" thickBot="1">
      <c r="A35" s="189">
        <v>33</v>
      </c>
      <c r="B35" s="190">
        <v>33</v>
      </c>
      <c r="C35" s="193">
        <v>16.5</v>
      </c>
      <c r="F35" s="187">
        <v>33</v>
      </c>
      <c r="G35" s="188">
        <v>33</v>
      </c>
      <c r="H35" s="192">
        <v>8.58</v>
      </c>
    </row>
    <row r="36" spans="1:8" ht="14.25" thickBot="1">
      <c r="A36" s="187">
        <v>34</v>
      </c>
      <c r="B36" s="188">
        <v>34</v>
      </c>
      <c r="C36" s="192">
        <v>17</v>
      </c>
      <c r="F36" s="189">
        <v>34</v>
      </c>
      <c r="G36" s="190">
        <v>34</v>
      </c>
      <c r="H36" s="193">
        <v>8.84</v>
      </c>
    </row>
    <row r="37" spans="1:8" ht="14.25" thickBot="1">
      <c r="A37" s="189">
        <v>35</v>
      </c>
      <c r="B37" s="190">
        <v>35</v>
      </c>
      <c r="C37" s="193">
        <v>17.5</v>
      </c>
      <c r="F37" s="187">
        <v>35</v>
      </c>
      <c r="G37" s="188">
        <v>35</v>
      </c>
      <c r="H37" s="192">
        <v>9.1</v>
      </c>
    </row>
    <row r="38" spans="1:8" ht="14.25" thickBot="1">
      <c r="A38" s="187">
        <v>36</v>
      </c>
      <c r="B38" s="188">
        <v>36</v>
      </c>
      <c r="C38" s="192">
        <v>18</v>
      </c>
      <c r="F38" s="189">
        <v>36</v>
      </c>
      <c r="G38" s="190">
        <v>36</v>
      </c>
      <c r="H38" s="193">
        <v>9.36</v>
      </c>
    </row>
    <row r="39" spans="1:8" ht="14.25" thickBot="1">
      <c r="A39" s="189">
        <v>37</v>
      </c>
      <c r="B39" s="190">
        <v>37</v>
      </c>
      <c r="C39" s="193">
        <v>18.5</v>
      </c>
      <c r="F39" s="187">
        <v>37</v>
      </c>
      <c r="G39" s="188">
        <v>37</v>
      </c>
      <c r="H39" s="192">
        <v>9.620000000000001</v>
      </c>
    </row>
    <row r="40" spans="1:8" ht="14.25" thickBot="1">
      <c r="A40" s="187">
        <v>38</v>
      </c>
      <c r="B40" s="188">
        <v>38</v>
      </c>
      <c r="C40" s="192">
        <v>19</v>
      </c>
      <c r="F40" s="189">
        <v>38</v>
      </c>
      <c r="G40" s="190">
        <v>38</v>
      </c>
      <c r="H40" s="193">
        <v>9.8800000000000008</v>
      </c>
    </row>
    <row r="41" spans="1:8" ht="14.25" thickBot="1">
      <c r="A41" s="189">
        <v>39</v>
      </c>
      <c r="B41" s="190">
        <v>39</v>
      </c>
      <c r="C41" s="193">
        <v>19.5</v>
      </c>
      <c r="F41" s="187">
        <v>39</v>
      </c>
      <c r="G41" s="188">
        <v>39</v>
      </c>
      <c r="H41" s="192">
        <v>10.14</v>
      </c>
    </row>
    <row r="42" spans="1:8" ht="14.25" thickBot="1">
      <c r="A42" s="187">
        <v>40</v>
      </c>
      <c r="B42" s="188">
        <v>40</v>
      </c>
      <c r="C42" s="192">
        <v>20</v>
      </c>
      <c r="F42" s="189">
        <v>40</v>
      </c>
      <c r="G42" s="190">
        <v>40</v>
      </c>
      <c r="H42" s="193">
        <v>10.4</v>
      </c>
    </row>
    <row r="43" spans="1:8" ht="14.25" thickBot="1">
      <c r="A43" s="189">
        <v>41</v>
      </c>
      <c r="B43" s="190">
        <v>41</v>
      </c>
      <c r="C43" s="193">
        <v>20.5</v>
      </c>
      <c r="F43" s="187">
        <v>41</v>
      </c>
      <c r="G43" s="188">
        <v>41</v>
      </c>
      <c r="H43" s="192">
        <v>10.66</v>
      </c>
    </row>
    <row r="44" spans="1:8" ht="14.25" thickBot="1">
      <c r="A44" s="187">
        <v>42</v>
      </c>
      <c r="B44" s="188">
        <v>42</v>
      </c>
      <c r="C44" s="192">
        <v>21</v>
      </c>
      <c r="F44" s="189">
        <v>42</v>
      </c>
      <c r="G44" s="190">
        <v>42</v>
      </c>
      <c r="H44" s="193">
        <v>10.92</v>
      </c>
    </row>
    <row r="45" spans="1:8" ht="14.25" thickBot="1">
      <c r="A45" s="189">
        <v>43</v>
      </c>
      <c r="B45" s="190">
        <v>43</v>
      </c>
      <c r="C45" s="193">
        <v>21.5</v>
      </c>
      <c r="F45" s="187">
        <v>43</v>
      </c>
      <c r="G45" s="188">
        <v>43</v>
      </c>
      <c r="H45" s="192">
        <v>11.18</v>
      </c>
    </row>
    <row r="46" spans="1:8" ht="14.25" thickBot="1">
      <c r="A46" s="187">
        <v>44</v>
      </c>
      <c r="B46" s="188">
        <v>44</v>
      </c>
      <c r="C46" s="192">
        <v>22</v>
      </c>
      <c r="F46" s="189">
        <v>44</v>
      </c>
      <c r="G46" s="190">
        <v>44</v>
      </c>
      <c r="H46" s="193">
        <v>11.44</v>
      </c>
    </row>
    <row r="47" spans="1:8" ht="14.25" thickBot="1">
      <c r="A47" s="189">
        <v>45</v>
      </c>
      <c r="B47" s="190">
        <v>45</v>
      </c>
      <c r="C47" s="193">
        <v>22.5</v>
      </c>
      <c r="F47" s="187">
        <v>45</v>
      </c>
      <c r="G47" s="188">
        <v>45</v>
      </c>
      <c r="H47" s="192">
        <v>11.7</v>
      </c>
    </row>
    <row r="48" spans="1:8" ht="14.25" thickBot="1">
      <c r="A48" s="187">
        <v>46</v>
      </c>
      <c r="B48" s="188">
        <v>46</v>
      </c>
      <c r="C48" s="192">
        <v>23</v>
      </c>
      <c r="F48" s="189">
        <v>46</v>
      </c>
      <c r="G48" s="190">
        <v>46</v>
      </c>
      <c r="H48" s="193">
        <v>11.96</v>
      </c>
    </row>
    <row r="49" spans="1:8" ht="14.25" thickBot="1">
      <c r="A49" s="189">
        <v>47</v>
      </c>
      <c r="B49" s="190">
        <v>47</v>
      </c>
      <c r="C49" s="193">
        <v>23.5</v>
      </c>
      <c r="F49" s="187">
        <v>47</v>
      </c>
      <c r="G49" s="188">
        <v>47</v>
      </c>
      <c r="H49" s="192">
        <v>12.22</v>
      </c>
    </row>
    <row r="50" spans="1:8" ht="14.25" thickBot="1">
      <c r="A50" s="187">
        <v>48</v>
      </c>
      <c r="B50" s="188">
        <v>48</v>
      </c>
      <c r="C50" s="192">
        <v>24</v>
      </c>
      <c r="F50" s="189">
        <v>48</v>
      </c>
      <c r="G50" s="190">
        <v>48</v>
      </c>
      <c r="H50" s="193">
        <v>12.48</v>
      </c>
    </row>
    <row r="51" spans="1:8" ht="14.25" thickBot="1">
      <c r="A51" s="189">
        <v>49</v>
      </c>
      <c r="B51" s="190">
        <v>49</v>
      </c>
      <c r="C51" s="193">
        <v>24.5</v>
      </c>
      <c r="F51" s="187">
        <v>49</v>
      </c>
      <c r="G51" s="188">
        <v>49</v>
      </c>
      <c r="H51" s="192">
        <v>12.74</v>
      </c>
    </row>
    <row r="52" spans="1:8" ht="14.25" thickBot="1">
      <c r="A52" s="187">
        <v>50</v>
      </c>
      <c r="B52" s="188">
        <v>50</v>
      </c>
      <c r="C52" s="192">
        <v>25</v>
      </c>
      <c r="F52" s="189">
        <v>50</v>
      </c>
      <c r="G52" s="190">
        <v>50</v>
      </c>
      <c r="H52" s="193">
        <v>13</v>
      </c>
    </row>
    <row r="53" spans="1:8" ht="14.25" thickBot="1">
      <c r="A53" s="189">
        <v>51</v>
      </c>
      <c r="B53" s="190">
        <v>51</v>
      </c>
      <c r="C53" s="193">
        <v>25.2</v>
      </c>
      <c r="F53" s="187">
        <v>51</v>
      </c>
      <c r="G53" s="188">
        <v>51</v>
      </c>
      <c r="H53" s="192">
        <v>13.13</v>
      </c>
    </row>
    <row r="54" spans="1:8" ht="14.25" thickBot="1">
      <c r="A54" s="187">
        <v>52</v>
      </c>
      <c r="B54" s="188">
        <v>52</v>
      </c>
      <c r="C54" s="192">
        <v>25.4</v>
      </c>
      <c r="F54" s="189">
        <v>52</v>
      </c>
      <c r="G54" s="190">
        <v>52</v>
      </c>
      <c r="H54" s="193">
        <v>13.26</v>
      </c>
    </row>
    <row r="55" spans="1:8" ht="14.25" thickBot="1">
      <c r="A55" s="189">
        <v>53</v>
      </c>
      <c r="B55" s="190">
        <v>53</v>
      </c>
      <c r="C55" s="193">
        <v>25.6</v>
      </c>
      <c r="F55" s="187">
        <v>53</v>
      </c>
      <c r="G55" s="188">
        <v>53</v>
      </c>
      <c r="H55" s="192">
        <v>13.39</v>
      </c>
    </row>
    <row r="56" spans="1:8" ht="14.25" thickBot="1">
      <c r="A56" s="187">
        <v>54</v>
      </c>
      <c r="B56" s="188">
        <v>54</v>
      </c>
      <c r="C56" s="192">
        <v>25.8</v>
      </c>
      <c r="F56" s="189">
        <v>54</v>
      </c>
      <c r="G56" s="190">
        <v>54</v>
      </c>
      <c r="H56" s="193">
        <v>13.52</v>
      </c>
    </row>
    <row r="57" spans="1:8" ht="14.25" thickBot="1">
      <c r="A57" s="189">
        <v>55</v>
      </c>
      <c r="B57" s="190">
        <v>55</v>
      </c>
      <c r="C57" s="193">
        <v>26</v>
      </c>
      <c r="F57" s="187">
        <v>55</v>
      </c>
      <c r="G57" s="188">
        <v>55</v>
      </c>
      <c r="H57" s="192">
        <v>13.65</v>
      </c>
    </row>
    <row r="58" spans="1:8" ht="14.25" thickBot="1">
      <c r="A58" s="187">
        <v>56</v>
      </c>
      <c r="B58" s="188">
        <v>56</v>
      </c>
      <c r="C58" s="192">
        <v>26.2</v>
      </c>
      <c r="F58" s="189">
        <v>56</v>
      </c>
      <c r="G58" s="190">
        <v>56</v>
      </c>
      <c r="H58" s="193">
        <v>13.78</v>
      </c>
    </row>
    <row r="59" spans="1:8" ht="14.25" thickBot="1">
      <c r="A59" s="189">
        <v>57</v>
      </c>
      <c r="B59" s="190">
        <v>57</v>
      </c>
      <c r="C59" s="193">
        <v>26.4</v>
      </c>
      <c r="F59" s="187">
        <v>57</v>
      </c>
      <c r="G59" s="188">
        <v>57</v>
      </c>
      <c r="H59" s="192">
        <v>13.91</v>
      </c>
    </row>
    <row r="60" spans="1:8" ht="14.25" thickBot="1">
      <c r="A60" s="187">
        <v>58</v>
      </c>
      <c r="B60" s="188">
        <v>58</v>
      </c>
      <c r="C60" s="192">
        <v>26.6</v>
      </c>
      <c r="F60" s="189">
        <v>58</v>
      </c>
      <c r="G60" s="190">
        <v>58</v>
      </c>
      <c r="H60" s="193">
        <v>14.04</v>
      </c>
    </row>
    <row r="61" spans="1:8" ht="14.25" thickBot="1">
      <c r="A61" s="189">
        <v>59</v>
      </c>
      <c r="B61" s="190">
        <v>59</v>
      </c>
      <c r="C61" s="193">
        <v>26.8</v>
      </c>
      <c r="F61" s="187">
        <v>59</v>
      </c>
      <c r="G61" s="188">
        <v>59</v>
      </c>
      <c r="H61" s="192">
        <v>14.17</v>
      </c>
    </row>
    <row r="62" spans="1:8" ht="14.25" thickBot="1">
      <c r="A62" s="187">
        <v>60</v>
      </c>
      <c r="B62" s="188">
        <v>60</v>
      </c>
      <c r="C62" s="192">
        <v>27</v>
      </c>
      <c r="F62" s="189">
        <v>60</v>
      </c>
      <c r="G62" s="190">
        <v>60</v>
      </c>
      <c r="H62" s="193">
        <v>14.3</v>
      </c>
    </row>
    <row r="63" spans="1:8" ht="14.25" thickBot="1">
      <c r="A63" s="189">
        <v>61</v>
      </c>
      <c r="B63" s="190">
        <v>61</v>
      </c>
      <c r="C63" s="193">
        <v>27.2</v>
      </c>
      <c r="F63" s="187">
        <v>61</v>
      </c>
      <c r="G63" s="188">
        <v>61</v>
      </c>
      <c r="H63" s="192">
        <v>14.43</v>
      </c>
    </row>
    <row r="64" spans="1:8" ht="14.25" thickBot="1">
      <c r="A64" s="187">
        <v>62</v>
      </c>
      <c r="B64" s="188">
        <v>62</v>
      </c>
      <c r="C64" s="192">
        <v>27.4</v>
      </c>
      <c r="F64" s="189">
        <v>62</v>
      </c>
      <c r="G64" s="190">
        <v>62</v>
      </c>
      <c r="H64" s="193">
        <v>14.56</v>
      </c>
    </row>
    <row r="65" spans="1:8" ht="14.25" thickBot="1">
      <c r="A65" s="189">
        <v>63</v>
      </c>
      <c r="B65" s="190">
        <v>63</v>
      </c>
      <c r="C65" s="193">
        <v>27.6</v>
      </c>
      <c r="F65" s="187">
        <v>63</v>
      </c>
      <c r="G65" s="188">
        <v>63</v>
      </c>
      <c r="H65" s="192">
        <v>14.69</v>
      </c>
    </row>
    <row r="66" spans="1:8" ht="14.25" thickBot="1">
      <c r="A66" s="187">
        <v>64</v>
      </c>
      <c r="B66" s="188">
        <v>64</v>
      </c>
      <c r="C66" s="192">
        <v>27.8</v>
      </c>
      <c r="F66" s="189">
        <v>64</v>
      </c>
      <c r="G66" s="190">
        <v>64</v>
      </c>
      <c r="H66" s="193">
        <v>14.82</v>
      </c>
    </row>
    <row r="67" spans="1:8" ht="14.25" thickBot="1">
      <c r="A67" s="189">
        <v>65</v>
      </c>
      <c r="B67" s="190">
        <v>65</v>
      </c>
      <c r="C67" s="193">
        <v>28</v>
      </c>
      <c r="F67" s="187">
        <v>65</v>
      </c>
      <c r="G67" s="188">
        <v>65</v>
      </c>
      <c r="H67" s="192">
        <v>14.95</v>
      </c>
    </row>
    <row r="68" spans="1:8" ht="14.25" thickBot="1">
      <c r="A68" s="187">
        <v>66</v>
      </c>
      <c r="B68" s="188">
        <v>66</v>
      </c>
      <c r="C68" s="192">
        <v>28.2</v>
      </c>
      <c r="F68" s="189">
        <v>66</v>
      </c>
      <c r="G68" s="190">
        <v>66</v>
      </c>
      <c r="H68" s="193">
        <v>15.08</v>
      </c>
    </row>
    <row r="69" spans="1:8" ht="14.25" thickBot="1">
      <c r="A69" s="189">
        <v>67</v>
      </c>
      <c r="B69" s="190">
        <v>67</v>
      </c>
      <c r="C69" s="193">
        <v>28.4</v>
      </c>
      <c r="F69" s="187">
        <v>67</v>
      </c>
      <c r="G69" s="188">
        <v>67</v>
      </c>
      <c r="H69" s="192">
        <v>15.21</v>
      </c>
    </row>
    <row r="70" spans="1:8" ht="14.25" thickBot="1">
      <c r="A70" s="187">
        <v>68</v>
      </c>
      <c r="B70" s="188">
        <v>68</v>
      </c>
      <c r="C70" s="192">
        <v>28.6</v>
      </c>
      <c r="F70" s="189">
        <v>68</v>
      </c>
      <c r="G70" s="190">
        <v>68</v>
      </c>
      <c r="H70" s="193">
        <v>15.34</v>
      </c>
    </row>
    <row r="71" spans="1:8" ht="14.25" thickBot="1">
      <c r="A71" s="189">
        <v>69</v>
      </c>
      <c r="B71" s="190">
        <v>69</v>
      </c>
      <c r="C71" s="193">
        <v>28.8</v>
      </c>
      <c r="F71" s="187">
        <v>69</v>
      </c>
      <c r="G71" s="188">
        <v>69</v>
      </c>
      <c r="H71" s="192">
        <v>15.47</v>
      </c>
    </row>
    <row r="72" spans="1:8" ht="14.25" thickBot="1">
      <c r="A72" s="187">
        <v>70</v>
      </c>
      <c r="B72" s="188">
        <v>70</v>
      </c>
      <c r="C72" s="192">
        <v>29</v>
      </c>
      <c r="F72" s="189">
        <v>70</v>
      </c>
      <c r="G72" s="190">
        <v>70</v>
      </c>
      <c r="H72" s="193">
        <v>15.6</v>
      </c>
    </row>
    <row r="73" spans="1:8" ht="14.25" thickBot="1">
      <c r="A73" s="189">
        <v>71</v>
      </c>
      <c r="B73" s="190">
        <v>71</v>
      </c>
      <c r="C73" s="193">
        <v>29.2</v>
      </c>
      <c r="F73" s="187">
        <v>71</v>
      </c>
      <c r="G73" s="188">
        <v>71</v>
      </c>
      <c r="H73" s="192">
        <v>15.73</v>
      </c>
    </row>
    <row r="74" spans="1:8" ht="14.25" thickBot="1">
      <c r="A74" s="187">
        <v>72</v>
      </c>
      <c r="B74" s="188">
        <v>72</v>
      </c>
      <c r="C74" s="192">
        <v>29.4</v>
      </c>
      <c r="F74" s="189">
        <v>72</v>
      </c>
      <c r="G74" s="190">
        <v>72</v>
      </c>
      <c r="H74" s="193">
        <v>15.86</v>
      </c>
    </row>
    <row r="75" spans="1:8" ht="14.25" thickBot="1">
      <c r="A75" s="189">
        <v>73</v>
      </c>
      <c r="B75" s="190">
        <v>73</v>
      </c>
      <c r="C75" s="193">
        <v>29.6</v>
      </c>
      <c r="F75" s="187">
        <v>73</v>
      </c>
      <c r="G75" s="188">
        <v>73</v>
      </c>
      <c r="H75" s="192">
        <v>15.99</v>
      </c>
    </row>
    <row r="76" spans="1:8" ht="14.25" thickBot="1">
      <c r="A76" s="187">
        <v>74</v>
      </c>
      <c r="B76" s="188">
        <v>74</v>
      </c>
      <c r="C76" s="192">
        <v>29.8</v>
      </c>
      <c r="F76" s="189">
        <v>74</v>
      </c>
      <c r="G76" s="190">
        <v>74</v>
      </c>
      <c r="H76" s="193">
        <v>16.12</v>
      </c>
    </row>
    <row r="77" spans="1:8" ht="14.25" thickBot="1">
      <c r="A77" s="189">
        <v>75</v>
      </c>
      <c r="B77" s="190">
        <v>75</v>
      </c>
      <c r="C77" s="193">
        <v>30</v>
      </c>
      <c r="F77" s="187">
        <v>75</v>
      </c>
      <c r="G77" s="188">
        <v>75</v>
      </c>
      <c r="H77" s="192">
        <v>16.25</v>
      </c>
    </row>
    <row r="78" spans="1:8" ht="14.25" thickBot="1">
      <c r="A78" s="187">
        <v>76</v>
      </c>
      <c r="B78" s="188">
        <v>76</v>
      </c>
      <c r="C78" s="192">
        <v>30.2</v>
      </c>
      <c r="F78" s="189">
        <v>76</v>
      </c>
      <c r="G78" s="190">
        <v>76</v>
      </c>
      <c r="H78" s="193">
        <v>16.38</v>
      </c>
    </row>
    <row r="79" spans="1:8" ht="14.25" thickBot="1">
      <c r="A79" s="189">
        <v>77</v>
      </c>
      <c r="B79" s="190">
        <v>77</v>
      </c>
      <c r="C79" s="193">
        <v>30.4</v>
      </c>
      <c r="F79" s="187">
        <v>77</v>
      </c>
      <c r="G79" s="188">
        <v>77</v>
      </c>
      <c r="H79" s="192">
        <v>16.510000000000002</v>
      </c>
    </row>
    <row r="80" spans="1:8" ht="14.25" thickBot="1">
      <c r="A80" s="187">
        <v>78</v>
      </c>
      <c r="B80" s="188">
        <v>78</v>
      </c>
      <c r="C80" s="192">
        <v>30.6</v>
      </c>
      <c r="F80" s="189">
        <v>78</v>
      </c>
      <c r="G80" s="190">
        <v>78</v>
      </c>
      <c r="H80" s="193">
        <v>16.64</v>
      </c>
    </row>
    <row r="81" spans="1:8" ht="14.25" thickBot="1">
      <c r="A81" s="189">
        <v>79</v>
      </c>
      <c r="B81" s="190">
        <v>79</v>
      </c>
      <c r="C81" s="193">
        <v>30.8</v>
      </c>
      <c r="F81" s="187">
        <v>79</v>
      </c>
      <c r="G81" s="188">
        <v>79</v>
      </c>
      <c r="H81" s="192">
        <v>16.77</v>
      </c>
    </row>
    <row r="82" spans="1:8" ht="14.25" thickBot="1">
      <c r="A82" s="187">
        <v>80</v>
      </c>
      <c r="B82" s="188">
        <v>80</v>
      </c>
      <c r="C82" s="192">
        <v>31</v>
      </c>
      <c r="F82" s="189">
        <v>80</v>
      </c>
      <c r="G82" s="190">
        <v>80</v>
      </c>
      <c r="H82" s="193">
        <v>16.899999999999999</v>
      </c>
    </row>
    <row r="83" spans="1:8" ht="14.25" thickBot="1">
      <c r="A83" s="189">
        <v>81</v>
      </c>
      <c r="B83" s="190">
        <v>81</v>
      </c>
      <c r="C83" s="193">
        <v>31.2</v>
      </c>
      <c r="F83" s="187">
        <v>81</v>
      </c>
      <c r="G83" s="188">
        <v>81</v>
      </c>
      <c r="H83" s="192">
        <v>17.03</v>
      </c>
    </row>
    <row r="84" spans="1:8" ht="14.25" thickBot="1">
      <c r="A84" s="187">
        <v>82</v>
      </c>
      <c r="B84" s="188">
        <v>82</v>
      </c>
      <c r="C84" s="192">
        <v>31.4</v>
      </c>
      <c r="F84" s="189">
        <v>82</v>
      </c>
      <c r="G84" s="190">
        <v>82</v>
      </c>
      <c r="H84" s="193">
        <v>17.16</v>
      </c>
    </row>
    <row r="85" spans="1:8" ht="14.25" thickBot="1">
      <c r="A85" s="189">
        <v>83</v>
      </c>
      <c r="B85" s="190">
        <v>83</v>
      </c>
      <c r="C85" s="193">
        <v>31.6</v>
      </c>
      <c r="F85" s="187">
        <v>83</v>
      </c>
      <c r="G85" s="188">
        <v>83</v>
      </c>
      <c r="H85" s="192">
        <v>17.29</v>
      </c>
    </row>
    <row r="86" spans="1:8" ht="14.25" thickBot="1">
      <c r="A86" s="187">
        <v>84</v>
      </c>
      <c r="B86" s="188">
        <v>84</v>
      </c>
      <c r="C86" s="192">
        <v>31.8</v>
      </c>
      <c r="F86" s="189">
        <v>84</v>
      </c>
      <c r="G86" s="190">
        <v>84</v>
      </c>
      <c r="H86" s="193">
        <v>17.420000000000002</v>
      </c>
    </row>
    <row r="87" spans="1:8" ht="14.25" thickBot="1">
      <c r="A87" s="189">
        <v>85</v>
      </c>
      <c r="B87" s="190">
        <v>85</v>
      </c>
      <c r="C87" s="193">
        <v>32</v>
      </c>
      <c r="F87" s="187">
        <v>85</v>
      </c>
      <c r="G87" s="188">
        <v>85</v>
      </c>
      <c r="H87" s="192">
        <v>17.55</v>
      </c>
    </row>
    <row r="88" spans="1:8" ht="14.25" thickBot="1">
      <c r="A88" s="187">
        <v>86</v>
      </c>
      <c r="B88" s="188">
        <v>86</v>
      </c>
      <c r="C88" s="192">
        <v>32.200000000000003</v>
      </c>
      <c r="F88" s="189">
        <v>86</v>
      </c>
      <c r="G88" s="190">
        <v>86</v>
      </c>
      <c r="H88" s="193">
        <v>17.68</v>
      </c>
    </row>
    <row r="89" spans="1:8" ht="14.25" thickBot="1">
      <c r="A89" s="189">
        <v>87</v>
      </c>
      <c r="B89" s="190">
        <v>87</v>
      </c>
      <c r="C89" s="193">
        <v>32.4</v>
      </c>
      <c r="F89" s="187">
        <v>87</v>
      </c>
      <c r="G89" s="188">
        <v>87</v>
      </c>
      <c r="H89" s="192">
        <v>17.810000000000002</v>
      </c>
    </row>
    <row r="90" spans="1:8" ht="14.25" thickBot="1">
      <c r="A90" s="187">
        <v>88</v>
      </c>
      <c r="B90" s="188">
        <v>88</v>
      </c>
      <c r="C90" s="192">
        <v>32.6</v>
      </c>
      <c r="F90" s="189">
        <v>88</v>
      </c>
      <c r="G90" s="190">
        <v>88</v>
      </c>
      <c r="H90" s="193">
        <v>17.940000000000001</v>
      </c>
    </row>
    <row r="91" spans="1:8" ht="14.25" thickBot="1">
      <c r="A91" s="189">
        <v>89</v>
      </c>
      <c r="B91" s="190">
        <v>89</v>
      </c>
      <c r="C91" s="193">
        <v>32.799999999999997</v>
      </c>
      <c r="F91" s="187">
        <v>89</v>
      </c>
      <c r="G91" s="188">
        <v>89</v>
      </c>
      <c r="H91" s="192">
        <v>18.07</v>
      </c>
    </row>
    <row r="92" spans="1:8" ht="14.25" thickBot="1">
      <c r="A92" s="187">
        <v>90</v>
      </c>
      <c r="B92" s="188">
        <v>90</v>
      </c>
      <c r="C92" s="192">
        <v>33</v>
      </c>
      <c r="F92" s="189">
        <v>90</v>
      </c>
      <c r="G92" s="190">
        <v>90</v>
      </c>
      <c r="H92" s="193">
        <v>18.2</v>
      </c>
    </row>
    <row r="93" spans="1:8" ht="14.25" thickBot="1">
      <c r="A93" s="189">
        <v>91</v>
      </c>
      <c r="B93" s="190">
        <v>91</v>
      </c>
      <c r="C93" s="193">
        <v>33.200000000000003</v>
      </c>
      <c r="F93" s="187">
        <v>91</v>
      </c>
      <c r="G93" s="188">
        <v>91</v>
      </c>
      <c r="H93" s="192">
        <v>18.329999999999998</v>
      </c>
    </row>
    <row r="94" spans="1:8" ht="14.25" thickBot="1">
      <c r="A94" s="187">
        <v>92</v>
      </c>
      <c r="B94" s="188">
        <v>92</v>
      </c>
      <c r="C94" s="192">
        <v>33.4</v>
      </c>
      <c r="F94" s="189">
        <v>92</v>
      </c>
      <c r="G94" s="190">
        <v>92</v>
      </c>
      <c r="H94" s="193">
        <v>18.46</v>
      </c>
    </row>
    <row r="95" spans="1:8" ht="14.25" thickBot="1">
      <c r="A95" s="189">
        <v>93</v>
      </c>
      <c r="B95" s="190">
        <v>93</v>
      </c>
      <c r="C95" s="193">
        <v>33.6</v>
      </c>
      <c r="F95" s="187">
        <v>93</v>
      </c>
      <c r="G95" s="188">
        <v>93</v>
      </c>
      <c r="H95" s="192">
        <v>18.59</v>
      </c>
    </row>
    <row r="96" spans="1:8" ht="14.25" thickBot="1">
      <c r="A96" s="187">
        <v>94</v>
      </c>
      <c r="B96" s="188">
        <v>94</v>
      </c>
      <c r="C96" s="192">
        <v>33.799999999999997</v>
      </c>
      <c r="F96" s="189">
        <v>94</v>
      </c>
      <c r="G96" s="190">
        <v>94</v>
      </c>
      <c r="H96" s="193">
        <v>18.72</v>
      </c>
    </row>
    <row r="97" spans="1:8" ht="14.25" thickBot="1">
      <c r="A97" s="189">
        <v>95</v>
      </c>
      <c r="B97" s="190">
        <v>95</v>
      </c>
      <c r="C97" s="193">
        <v>34</v>
      </c>
      <c r="F97" s="187">
        <v>95</v>
      </c>
      <c r="G97" s="188">
        <v>95</v>
      </c>
      <c r="H97" s="192">
        <v>18.850000000000001</v>
      </c>
    </row>
    <row r="98" spans="1:8" ht="14.25" thickBot="1">
      <c r="A98" s="187">
        <v>96</v>
      </c>
      <c r="B98" s="188">
        <v>96</v>
      </c>
      <c r="C98" s="192">
        <v>34.200000000000003</v>
      </c>
      <c r="F98" s="189">
        <v>96</v>
      </c>
      <c r="G98" s="190">
        <v>96</v>
      </c>
      <c r="H98" s="193">
        <v>18.98</v>
      </c>
    </row>
    <row r="99" spans="1:8" ht="14.25" thickBot="1">
      <c r="A99" s="189">
        <v>97</v>
      </c>
      <c r="B99" s="190">
        <v>97</v>
      </c>
      <c r="C99" s="193">
        <v>34.4</v>
      </c>
      <c r="F99" s="187">
        <v>97</v>
      </c>
      <c r="G99" s="188">
        <v>97</v>
      </c>
      <c r="H99" s="192">
        <v>19.11</v>
      </c>
    </row>
    <row r="100" spans="1:8" ht="14.25" thickBot="1">
      <c r="A100" s="187">
        <v>98</v>
      </c>
      <c r="B100" s="188">
        <v>98</v>
      </c>
      <c r="C100" s="192">
        <v>34.6</v>
      </c>
      <c r="F100" s="189">
        <v>98</v>
      </c>
      <c r="G100" s="190">
        <v>98</v>
      </c>
      <c r="H100" s="193">
        <v>19.240000000000002</v>
      </c>
    </row>
    <row r="101" spans="1:8" ht="14.25" thickBot="1">
      <c r="A101" s="189">
        <v>99</v>
      </c>
      <c r="B101" s="190">
        <v>99</v>
      </c>
      <c r="C101" s="193">
        <v>34.799999999999997</v>
      </c>
      <c r="F101" s="187">
        <v>99</v>
      </c>
      <c r="G101" s="188">
        <v>99</v>
      </c>
      <c r="H101" s="192">
        <v>19.37</v>
      </c>
    </row>
    <row r="102" spans="1:8" ht="14.25" thickBot="1">
      <c r="A102" s="187">
        <v>100</v>
      </c>
      <c r="B102" s="188">
        <v>100</v>
      </c>
      <c r="C102" s="192">
        <v>35</v>
      </c>
      <c r="F102" s="189">
        <v>100</v>
      </c>
      <c r="G102" s="190">
        <v>100</v>
      </c>
      <c r="H102" s="193">
        <v>19.5</v>
      </c>
    </row>
    <row r="103" spans="1:8" ht="14.25" thickBot="1">
      <c r="A103" s="189">
        <v>101</v>
      </c>
      <c r="B103" s="190">
        <v>101</v>
      </c>
      <c r="C103" s="193">
        <v>35.200000000000003</v>
      </c>
      <c r="F103" s="187">
        <v>101</v>
      </c>
      <c r="G103" s="188">
        <v>101</v>
      </c>
      <c r="H103" s="192">
        <v>19.63</v>
      </c>
    </row>
    <row r="104" spans="1:8" ht="14.25" thickBot="1">
      <c r="A104" s="187">
        <v>102</v>
      </c>
      <c r="B104" s="188">
        <v>102</v>
      </c>
      <c r="C104" s="192">
        <v>35.4</v>
      </c>
      <c r="F104" s="189">
        <v>102</v>
      </c>
      <c r="G104" s="190">
        <v>102</v>
      </c>
      <c r="H104" s="193">
        <v>19.759999999999998</v>
      </c>
    </row>
    <row r="105" spans="1:8" ht="14.25" thickBot="1">
      <c r="A105" s="189">
        <v>103</v>
      </c>
      <c r="B105" s="190">
        <v>103</v>
      </c>
      <c r="C105" s="193">
        <v>35.6</v>
      </c>
      <c r="F105" s="187">
        <v>103</v>
      </c>
      <c r="G105" s="188">
        <v>103</v>
      </c>
      <c r="H105" s="192">
        <v>19.89</v>
      </c>
    </row>
    <row r="106" spans="1:8" ht="14.25" thickBot="1">
      <c r="A106" s="187">
        <v>104</v>
      </c>
      <c r="B106" s="188">
        <v>104</v>
      </c>
      <c r="C106" s="192">
        <v>35.799999999999997</v>
      </c>
      <c r="F106" s="189">
        <v>104</v>
      </c>
      <c r="G106" s="190">
        <v>104</v>
      </c>
      <c r="H106" s="193">
        <v>20.02</v>
      </c>
    </row>
    <row r="107" spans="1:8" ht="14.25" thickBot="1">
      <c r="A107" s="189">
        <v>105</v>
      </c>
      <c r="B107" s="190">
        <v>105</v>
      </c>
      <c r="C107" s="193">
        <v>36</v>
      </c>
      <c r="F107" s="187">
        <v>105</v>
      </c>
      <c r="G107" s="188">
        <v>105</v>
      </c>
      <c r="H107" s="192">
        <v>20.149999999999999</v>
      </c>
    </row>
    <row r="108" spans="1:8" ht="14.25" thickBot="1">
      <c r="A108" s="187">
        <v>106</v>
      </c>
      <c r="B108" s="188">
        <v>106</v>
      </c>
      <c r="C108" s="192">
        <v>36.200000000000003</v>
      </c>
      <c r="F108" s="189">
        <v>106</v>
      </c>
      <c r="G108" s="190">
        <v>106</v>
      </c>
      <c r="H108" s="193">
        <v>20.28</v>
      </c>
    </row>
    <row r="109" spans="1:8" ht="14.25" thickBot="1">
      <c r="A109" s="189">
        <v>107</v>
      </c>
      <c r="B109" s="190">
        <v>107</v>
      </c>
      <c r="C109" s="193">
        <v>36.4</v>
      </c>
      <c r="F109" s="187">
        <v>107</v>
      </c>
      <c r="G109" s="188">
        <v>107</v>
      </c>
      <c r="H109" s="192">
        <v>20.41</v>
      </c>
    </row>
    <row r="110" spans="1:8" ht="14.25" thickBot="1">
      <c r="A110" s="187">
        <v>108</v>
      </c>
      <c r="B110" s="188">
        <v>108</v>
      </c>
      <c r="C110" s="192">
        <v>36.6</v>
      </c>
      <c r="F110" s="189">
        <v>108</v>
      </c>
      <c r="G110" s="190">
        <v>108</v>
      </c>
      <c r="H110" s="193">
        <v>20.54</v>
      </c>
    </row>
    <row r="111" spans="1:8" ht="14.25" thickBot="1">
      <c r="A111" s="189">
        <v>109</v>
      </c>
      <c r="B111" s="190">
        <v>109</v>
      </c>
      <c r="C111" s="193">
        <v>36.799999999999997</v>
      </c>
      <c r="F111" s="187">
        <v>109</v>
      </c>
      <c r="G111" s="188">
        <v>109</v>
      </c>
      <c r="H111" s="192">
        <v>20.67</v>
      </c>
    </row>
    <row r="112" spans="1:8" ht="14.25" thickBot="1">
      <c r="A112" s="187">
        <v>110</v>
      </c>
      <c r="B112" s="188">
        <v>110</v>
      </c>
      <c r="C112" s="192">
        <v>37</v>
      </c>
      <c r="F112" s="189">
        <v>110</v>
      </c>
      <c r="G112" s="190">
        <v>110</v>
      </c>
      <c r="H112" s="193">
        <v>20.8</v>
      </c>
    </row>
    <row r="113" spans="1:8" ht="14.25" thickBot="1">
      <c r="A113" s="189">
        <v>111</v>
      </c>
      <c r="B113" s="190">
        <v>111</v>
      </c>
      <c r="C113" s="193">
        <v>37.200000000000003</v>
      </c>
      <c r="F113" s="187">
        <v>111</v>
      </c>
      <c r="G113" s="188">
        <v>111</v>
      </c>
      <c r="H113" s="192">
        <v>20.93</v>
      </c>
    </row>
    <row r="114" spans="1:8" ht="14.25" thickBot="1">
      <c r="A114" s="187">
        <v>112</v>
      </c>
      <c r="B114" s="188">
        <v>112</v>
      </c>
      <c r="C114" s="192">
        <v>37.4</v>
      </c>
      <c r="F114" s="189">
        <v>112</v>
      </c>
      <c r="G114" s="190">
        <v>112</v>
      </c>
      <c r="H114" s="193">
        <v>21.06</v>
      </c>
    </row>
    <row r="115" spans="1:8" ht="14.25" thickBot="1">
      <c r="A115" s="189">
        <v>113</v>
      </c>
      <c r="B115" s="190">
        <v>113</v>
      </c>
      <c r="C115" s="193">
        <v>37.6</v>
      </c>
      <c r="F115" s="187">
        <v>113</v>
      </c>
      <c r="G115" s="188">
        <v>113</v>
      </c>
      <c r="H115" s="192">
        <v>21.19</v>
      </c>
    </row>
    <row r="116" spans="1:8" ht="14.25" thickBot="1">
      <c r="A116" s="187">
        <v>114</v>
      </c>
      <c r="B116" s="188">
        <v>114</v>
      </c>
      <c r="C116" s="192">
        <v>37.799999999999997</v>
      </c>
      <c r="F116" s="189">
        <v>114</v>
      </c>
      <c r="G116" s="190">
        <v>114</v>
      </c>
      <c r="H116" s="193">
        <v>21.32</v>
      </c>
    </row>
    <row r="117" spans="1:8" ht="14.25" thickBot="1">
      <c r="A117" s="189">
        <v>115</v>
      </c>
      <c r="B117" s="190">
        <v>115</v>
      </c>
      <c r="C117" s="193">
        <v>38</v>
      </c>
      <c r="F117" s="187">
        <v>115</v>
      </c>
      <c r="G117" s="188">
        <v>115</v>
      </c>
      <c r="H117" s="192">
        <v>21.450000000000003</v>
      </c>
    </row>
    <row r="118" spans="1:8" ht="14.25" thickBot="1">
      <c r="A118" s="187">
        <v>116</v>
      </c>
      <c r="B118" s="188">
        <v>116</v>
      </c>
      <c r="C118" s="192">
        <v>38.200000000000003</v>
      </c>
      <c r="F118" s="189">
        <v>116</v>
      </c>
      <c r="G118" s="190">
        <v>116</v>
      </c>
      <c r="H118" s="193">
        <v>21.58</v>
      </c>
    </row>
    <row r="119" spans="1:8" ht="14.25" thickBot="1">
      <c r="A119" s="189">
        <v>117</v>
      </c>
      <c r="B119" s="190">
        <v>117</v>
      </c>
      <c r="C119" s="193">
        <v>38.4</v>
      </c>
      <c r="F119" s="187">
        <v>117</v>
      </c>
      <c r="G119" s="188">
        <v>117</v>
      </c>
      <c r="H119" s="192">
        <v>21.71</v>
      </c>
    </row>
    <row r="120" spans="1:8" ht="14.25" thickBot="1">
      <c r="A120" s="187">
        <v>118</v>
      </c>
      <c r="B120" s="188">
        <v>118</v>
      </c>
      <c r="C120" s="192">
        <v>38.6</v>
      </c>
      <c r="F120" s="189">
        <v>118</v>
      </c>
      <c r="G120" s="190">
        <v>118</v>
      </c>
      <c r="H120" s="193">
        <v>21.84</v>
      </c>
    </row>
    <row r="121" spans="1:8" ht="14.25" thickBot="1">
      <c r="A121" s="189">
        <v>119</v>
      </c>
      <c r="B121" s="190">
        <v>119</v>
      </c>
      <c r="C121" s="193">
        <v>38.799999999999997</v>
      </c>
      <c r="F121" s="187">
        <v>119</v>
      </c>
      <c r="G121" s="188">
        <v>119</v>
      </c>
      <c r="H121" s="192">
        <v>21.97</v>
      </c>
    </row>
    <row r="122" spans="1:8" ht="14.25" thickBot="1">
      <c r="A122" s="187">
        <v>120</v>
      </c>
      <c r="B122" s="188">
        <v>120</v>
      </c>
      <c r="C122" s="192">
        <v>39</v>
      </c>
      <c r="F122" s="189">
        <v>120</v>
      </c>
      <c r="G122" s="190">
        <v>120</v>
      </c>
      <c r="H122" s="193">
        <v>22.1</v>
      </c>
    </row>
    <row r="123" spans="1:8" ht="14.25" thickBot="1">
      <c r="A123" s="189">
        <v>121</v>
      </c>
      <c r="B123" s="190">
        <v>121</v>
      </c>
      <c r="C123" s="193">
        <v>39.200000000000003</v>
      </c>
      <c r="F123" s="187">
        <v>121</v>
      </c>
      <c r="G123" s="188">
        <v>121</v>
      </c>
      <c r="H123" s="192">
        <v>22.23</v>
      </c>
    </row>
    <row r="124" spans="1:8" ht="14.25" thickBot="1">
      <c r="A124" s="187">
        <v>122</v>
      </c>
      <c r="B124" s="188">
        <v>122</v>
      </c>
      <c r="C124" s="192">
        <v>39.4</v>
      </c>
      <c r="F124" s="189">
        <v>122</v>
      </c>
      <c r="G124" s="190">
        <v>122</v>
      </c>
      <c r="H124" s="193">
        <v>22.36</v>
      </c>
    </row>
    <row r="125" spans="1:8" ht="14.25" thickBot="1">
      <c r="A125" s="189">
        <v>123</v>
      </c>
      <c r="B125" s="190">
        <v>123</v>
      </c>
      <c r="C125" s="193">
        <v>39.6</v>
      </c>
      <c r="F125" s="187">
        <v>123</v>
      </c>
      <c r="G125" s="188">
        <v>123</v>
      </c>
      <c r="H125" s="192">
        <v>22.49</v>
      </c>
    </row>
    <row r="126" spans="1:8" ht="14.25" thickBot="1">
      <c r="A126" s="187">
        <v>124</v>
      </c>
      <c r="B126" s="188">
        <v>124</v>
      </c>
      <c r="C126" s="192">
        <v>39.799999999999997</v>
      </c>
      <c r="F126" s="189">
        <v>124</v>
      </c>
      <c r="G126" s="190">
        <v>124</v>
      </c>
      <c r="H126" s="193">
        <v>22.62</v>
      </c>
    </row>
    <row r="127" spans="1:8" ht="14.25" thickBot="1">
      <c r="A127" s="189">
        <v>125</v>
      </c>
      <c r="B127" s="190">
        <v>125</v>
      </c>
      <c r="C127" s="193">
        <v>40</v>
      </c>
      <c r="F127" s="187">
        <v>125</v>
      </c>
      <c r="G127" s="188">
        <v>125</v>
      </c>
      <c r="H127" s="192">
        <v>22.75</v>
      </c>
    </row>
    <row r="128" spans="1:8" ht="14.25" thickBot="1">
      <c r="A128" s="187">
        <v>126</v>
      </c>
      <c r="B128" s="188">
        <v>126</v>
      </c>
      <c r="C128" s="192">
        <v>40.200000000000003</v>
      </c>
      <c r="F128" s="189">
        <v>126</v>
      </c>
      <c r="G128" s="190">
        <v>126</v>
      </c>
      <c r="H128" s="193">
        <v>22.880000000000003</v>
      </c>
    </row>
    <row r="129" spans="1:8" ht="14.25" thickBot="1">
      <c r="A129" s="189">
        <v>127</v>
      </c>
      <c r="B129" s="190">
        <v>127</v>
      </c>
      <c r="C129" s="193">
        <v>40.4</v>
      </c>
      <c r="F129" s="187">
        <v>127</v>
      </c>
      <c r="G129" s="188">
        <v>127</v>
      </c>
      <c r="H129" s="192">
        <v>23.01</v>
      </c>
    </row>
    <row r="130" spans="1:8" ht="14.25" thickBot="1">
      <c r="A130" s="187">
        <v>128</v>
      </c>
      <c r="B130" s="188">
        <v>128</v>
      </c>
      <c r="C130" s="192">
        <v>40.6</v>
      </c>
      <c r="F130" s="189">
        <v>128</v>
      </c>
      <c r="G130" s="190">
        <v>128</v>
      </c>
      <c r="H130" s="193">
        <v>23.14</v>
      </c>
    </row>
    <row r="131" spans="1:8" ht="14.25" thickBot="1">
      <c r="A131" s="189">
        <v>129</v>
      </c>
      <c r="B131" s="190">
        <v>129</v>
      </c>
      <c r="C131" s="193">
        <v>40.799999999999997</v>
      </c>
      <c r="F131" s="187">
        <v>129</v>
      </c>
      <c r="G131" s="188">
        <v>129</v>
      </c>
      <c r="H131" s="192">
        <v>23.27</v>
      </c>
    </row>
    <row r="132" spans="1:8" ht="14.25" thickBot="1">
      <c r="A132" s="187">
        <v>130</v>
      </c>
      <c r="B132" s="188">
        <v>130</v>
      </c>
      <c r="C132" s="192">
        <v>41</v>
      </c>
      <c r="F132" s="189">
        <v>130</v>
      </c>
      <c r="G132" s="190">
        <v>130</v>
      </c>
      <c r="H132" s="193">
        <v>23.4</v>
      </c>
    </row>
    <row r="133" spans="1:8" ht="14.25" thickBot="1">
      <c r="A133" s="189">
        <v>131</v>
      </c>
      <c r="B133" s="190">
        <v>131</v>
      </c>
      <c r="C133" s="193">
        <v>41.2</v>
      </c>
      <c r="F133" s="187">
        <v>131</v>
      </c>
      <c r="G133" s="188">
        <v>131</v>
      </c>
      <c r="H133" s="192">
        <v>23.53</v>
      </c>
    </row>
    <row r="134" spans="1:8" ht="14.25" thickBot="1">
      <c r="A134" s="187">
        <v>132</v>
      </c>
      <c r="B134" s="188">
        <v>132</v>
      </c>
      <c r="C134" s="192">
        <v>41.400000000000006</v>
      </c>
      <c r="F134" s="189">
        <v>132</v>
      </c>
      <c r="G134" s="190">
        <v>132</v>
      </c>
      <c r="H134" s="193">
        <v>23.66</v>
      </c>
    </row>
    <row r="135" spans="1:8" ht="14.25" thickBot="1">
      <c r="A135" s="189">
        <v>133</v>
      </c>
      <c r="B135" s="190">
        <v>133</v>
      </c>
      <c r="C135" s="193">
        <v>41.6</v>
      </c>
      <c r="F135" s="187">
        <v>133</v>
      </c>
      <c r="G135" s="188">
        <v>133</v>
      </c>
      <c r="H135" s="192">
        <v>23.79</v>
      </c>
    </row>
    <row r="136" spans="1:8" ht="14.25" thickBot="1">
      <c r="A136" s="187">
        <v>134</v>
      </c>
      <c r="B136" s="188">
        <v>134</v>
      </c>
      <c r="C136" s="192">
        <v>41.8</v>
      </c>
      <c r="F136" s="189">
        <v>134</v>
      </c>
      <c r="G136" s="190">
        <v>134</v>
      </c>
      <c r="H136" s="193">
        <v>23.92</v>
      </c>
    </row>
    <row r="137" spans="1:8" ht="14.25" thickBot="1">
      <c r="A137" s="189">
        <v>135</v>
      </c>
      <c r="B137" s="190">
        <v>135</v>
      </c>
      <c r="C137" s="193">
        <v>42</v>
      </c>
      <c r="F137" s="187">
        <v>135</v>
      </c>
      <c r="G137" s="188">
        <v>135</v>
      </c>
      <c r="H137" s="192">
        <v>24.05</v>
      </c>
    </row>
    <row r="138" spans="1:8" ht="14.25" thickBot="1">
      <c r="A138" s="187">
        <v>136</v>
      </c>
      <c r="B138" s="188">
        <v>136</v>
      </c>
      <c r="C138" s="192">
        <v>42.2</v>
      </c>
      <c r="F138" s="189">
        <v>136</v>
      </c>
      <c r="G138" s="190">
        <v>136</v>
      </c>
      <c r="H138" s="193">
        <v>24.18</v>
      </c>
    </row>
    <row r="139" spans="1:8" ht="14.25" thickBot="1">
      <c r="A139" s="189">
        <v>137</v>
      </c>
      <c r="B139" s="190">
        <v>137</v>
      </c>
      <c r="C139" s="193">
        <v>42.400000000000006</v>
      </c>
      <c r="F139" s="187">
        <v>137</v>
      </c>
      <c r="G139" s="188">
        <v>137</v>
      </c>
      <c r="H139" s="192">
        <v>24.31</v>
      </c>
    </row>
    <row r="140" spans="1:8" ht="14.25" thickBot="1">
      <c r="A140" s="187">
        <v>138</v>
      </c>
      <c r="B140" s="188">
        <v>138</v>
      </c>
      <c r="C140" s="192">
        <v>42.6</v>
      </c>
      <c r="F140" s="189">
        <v>138</v>
      </c>
      <c r="G140" s="190">
        <v>138</v>
      </c>
      <c r="H140" s="193">
        <v>24.44</v>
      </c>
    </row>
    <row r="141" spans="1:8" ht="14.25" thickBot="1">
      <c r="A141" s="189">
        <v>139</v>
      </c>
      <c r="B141" s="190">
        <v>139</v>
      </c>
      <c r="C141" s="193">
        <v>42.8</v>
      </c>
      <c r="F141" s="187">
        <v>139</v>
      </c>
      <c r="G141" s="188">
        <v>139</v>
      </c>
      <c r="H141" s="192">
        <v>24.57</v>
      </c>
    </row>
    <row r="142" spans="1:8" ht="14.25" thickBot="1">
      <c r="A142" s="187">
        <v>140</v>
      </c>
      <c r="B142" s="188">
        <v>140</v>
      </c>
      <c r="C142" s="192">
        <v>43</v>
      </c>
      <c r="F142" s="189">
        <v>140</v>
      </c>
      <c r="G142" s="190">
        <v>140</v>
      </c>
      <c r="H142" s="193">
        <v>24.700000000000003</v>
      </c>
    </row>
    <row r="143" spans="1:8" ht="14.25" thickBot="1">
      <c r="A143" s="189">
        <v>141</v>
      </c>
      <c r="B143" s="190">
        <v>141</v>
      </c>
      <c r="C143" s="193">
        <v>43.2</v>
      </c>
      <c r="F143" s="187">
        <v>141</v>
      </c>
      <c r="G143" s="188">
        <v>141</v>
      </c>
      <c r="H143" s="192">
        <v>24.83</v>
      </c>
    </row>
    <row r="144" spans="1:8" ht="14.25" thickBot="1">
      <c r="A144" s="187">
        <v>142</v>
      </c>
      <c r="B144" s="188">
        <v>142</v>
      </c>
      <c r="C144" s="192">
        <v>43.400000000000006</v>
      </c>
      <c r="F144" s="189">
        <v>142</v>
      </c>
      <c r="G144" s="190">
        <v>142</v>
      </c>
      <c r="H144" s="193">
        <v>24.96</v>
      </c>
    </row>
    <row r="145" spans="1:8" ht="14.25" thickBot="1">
      <c r="A145" s="189">
        <v>143</v>
      </c>
      <c r="B145" s="190">
        <v>143</v>
      </c>
      <c r="C145" s="193">
        <v>43.6</v>
      </c>
      <c r="F145" s="187">
        <v>143</v>
      </c>
      <c r="G145" s="188">
        <v>143</v>
      </c>
      <c r="H145" s="192">
        <v>25.09</v>
      </c>
    </row>
    <row r="146" spans="1:8" ht="14.25" thickBot="1">
      <c r="A146" s="187">
        <v>144</v>
      </c>
      <c r="B146" s="188">
        <v>144</v>
      </c>
      <c r="C146" s="192">
        <v>43.8</v>
      </c>
      <c r="F146" s="189">
        <v>144</v>
      </c>
      <c r="G146" s="190">
        <v>144</v>
      </c>
      <c r="H146" s="193">
        <v>25.22</v>
      </c>
    </row>
    <row r="147" spans="1:8" ht="14.25" thickBot="1">
      <c r="A147" s="189">
        <v>145</v>
      </c>
      <c r="B147" s="190">
        <v>145</v>
      </c>
      <c r="C147" s="193">
        <v>44</v>
      </c>
      <c r="F147" s="187">
        <v>145</v>
      </c>
      <c r="G147" s="188">
        <v>145</v>
      </c>
      <c r="H147" s="192">
        <v>25.35</v>
      </c>
    </row>
    <row r="148" spans="1:8" ht="14.25" thickBot="1">
      <c r="A148" s="187">
        <v>146</v>
      </c>
      <c r="B148" s="188">
        <v>146</v>
      </c>
      <c r="C148" s="192">
        <v>44.2</v>
      </c>
      <c r="F148" s="189">
        <v>146</v>
      </c>
      <c r="G148" s="190">
        <v>146</v>
      </c>
      <c r="H148" s="193">
        <v>25.48</v>
      </c>
    </row>
    <row r="149" spans="1:8" ht="14.25" thickBot="1">
      <c r="A149" s="189">
        <v>147</v>
      </c>
      <c r="B149" s="190">
        <v>147</v>
      </c>
      <c r="C149" s="193">
        <v>44.400000000000006</v>
      </c>
      <c r="F149" s="187">
        <v>147</v>
      </c>
      <c r="G149" s="188">
        <v>147</v>
      </c>
      <c r="H149" s="192">
        <v>25.61</v>
      </c>
    </row>
    <row r="150" spans="1:8" ht="14.25" thickBot="1">
      <c r="A150" s="187">
        <v>148</v>
      </c>
      <c r="B150" s="188">
        <v>148</v>
      </c>
      <c r="C150" s="192">
        <v>44.6</v>
      </c>
      <c r="F150" s="189">
        <v>148</v>
      </c>
      <c r="G150" s="190">
        <v>148</v>
      </c>
      <c r="H150" s="193">
        <v>25.74</v>
      </c>
    </row>
    <row r="151" spans="1:8" ht="14.25" thickBot="1">
      <c r="A151" s="189">
        <v>149</v>
      </c>
      <c r="B151" s="190">
        <v>149</v>
      </c>
      <c r="C151" s="193">
        <v>44.8</v>
      </c>
      <c r="F151" s="187">
        <v>149</v>
      </c>
      <c r="G151" s="188">
        <v>149</v>
      </c>
      <c r="H151" s="192">
        <v>25.87</v>
      </c>
    </row>
    <row r="152" spans="1:8" ht="14.25" thickBot="1">
      <c r="A152" s="187">
        <v>150</v>
      </c>
      <c r="B152" s="188">
        <v>150</v>
      </c>
      <c r="C152" s="192">
        <v>45</v>
      </c>
      <c r="F152" s="189">
        <v>150</v>
      </c>
      <c r="G152" s="190">
        <v>150</v>
      </c>
      <c r="H152" s="193">
        <v>26</v>
      </c>
    </row>
    <row r="153" spans="1:8" ht="14.25" thickBot="1">
      <c r="A153" s="189">
        <v>151</v>
      </c>
      <c r="B153" s="190">
        <v>151</v>
      </c>
      <c r="C153" s="193">
        <v>45.2</v>
      </c>
      <c r="F153" s="187">
        <v>151</v>
      </c>
      <c r="G153" s="188">
        <v>151</v>
      </c>
      <c r="H153" s="192">
        <v>26.130000000000003</v>
      </c>
    </row>
    <row r="154" spans="1:8" ht="14.25" thickBot="1">
      <c r="A154" s="187">
        <v>152</v>
      </c>
      <c r="B154" s="188">
        <v>152</v>
      </c>
      <c r="C154" s="192">
        <v>45.400000000000006</v>
      </c>
      <c r="F154" s="189">
        <v>152</v>
      </c>
      <c r="G154" s="190">
        <v>152</v>
      </c>
      <c r="H154" s="193">
        <v>26.26</v>
      </c>
    </row>
    <row r="155" spans="1:8" ht="14.25" thickBot="1">
      <c r="A155" s="189">
        <v>153</v>
      </c>
      <c r="B155" s="190">
        <v>153</v>
      </c>
      <c r="C155" s="193">
        <v>45.6</v>
      </c>
      <c r="F155" s="187">
        <v>153</v>
      </c>
      <c r="G155" s="188">
        <v>153</v>
      </c>
      <c r="H155" s="192">
        <v>26.39</v>
      </c>
    </row>
    <row r="156" spans="1:8" ht="14.25" thickBot="1">
      <c r="A156" s="187">
        <v>154</v>
      </c>
      <c r="B156" s="188">
        <v>154</v>
      </c>
      <c r="C156" s="192">
        <v>45.8</v>
      </c>
      <c r="F156" s="189">
        <v>154</v>
      </c>
      <c r="G156" s="190">
        <v>154</v>
      </c>
      <c r="H156" s="193">
        <v>26.52</v>
      </c>
    </row>
    <row r="157" spans="1:8" ht="14.25" thickBot="1">
      <c r="A157" s="189">
        <v>155</v>
      </c>
      <c r="B157" s="190">
        <v>155</v>
      </c>
      <c r="C157" s="193">
        <v>46</v>
      </c>
      <c r="F157" s="187">
        <v>155</v>
      </c>
      <c r="G157" s="188">
        <v>155</v>
      </c>
      <c r="H157" s="192">
        <v>26.65</v>
      </c>
    </row>
    <row r="158" spans="1:8" ht="14.25" thickBot="1">
      <c r="A158" s="187">
        <v>156</v>
      </c>
      <c r="B158" s="188">
        <v>156</v>
      </c>
      <c r="C158" s="192">
        <v>46.2</v>
      </c>
      <c r="F158" s="189">
        <v>156</v>
      </c>
      <c r="G158" s="190">
        <v>156</v>
      </c>
      <c r="H158" s="193">
        <v>26.78</v>
      </c>
    </row>
    <row r="159" spans="1:8" ht="14.25" thickBot="1">
      <c r="A159" s="187">
        <v>157</v>
      </c>
      <c r="B159" s="188">
        <v>157</v>
      </c>
      <c r="C159" s="192">
        <v>46.400000000000006</v>
      </c>
      <c r="F159" s="187">
        <v>157</v>
      </c>
      <c r="G159" s="188">
        <v>157</v>
      </c>
      <c r="H159" s="192">
        <v>26.91</v>
      </c>
    </row>
    <row r="160" spans="1:8" ht="14.25" thickBot="1">
      <c r="A160" s="189">
        <v>158</v>
      </c>
      <c r="B160" s="190">
        <v>158</v>
      </c>
      <c r="C160" s="193">
        <v>46.6</v>
      </c>
      <c r="F160" s="189">
        <v>158</v>
      </c>
      <c r="G160" s="190">
        <v>158</v>
      </c>
      <c r="H160" s="193">
        <v>27.04</v>
      </c>
    </row>
    <row r="161" spans="1:8" ht="14.25" thickBot="1">
      <c r="A161" s="187">
        <v>159</v>
      </c>
      <c r="B161" s="188">
        <v>159</v>
      </c>
      <c r="C161" s="192">
        <v>46.8</v>
      </c>
      <c r="F161" s="187">
        <v>159</v>
      </c>
      <c r="G161" s="188">
        <v>159</v>
      </c>
      <c r="H161" s="192">
        <v>27.17</v>
      </c>
    </row>
    <row r="162" spans="1:8" ht="14.25" thickBot="1">
      <c r="A162" s="189">
        <v>160</v>
      </c>
      <c r="B162" s="190">
        <v>160</v>
      </c>
      <c r="C162" s="193">
        <v>47</v>
      </c>
      <c r="F162" s="189">
        <v>160</v>
      </c>
      <c r="G162" s="190">
        <v>160</v>
      </c>
      <c r="H162" s="193">
        <v>27.3</v>
      </c>
    </row>
    <row r="163" spans="1:8" ht="14.25" thickBot="1">
      <c r="A163" s="187">
        <v>161</v>
      </c>
      <c r="B163" s="188">
        <v>161</v>
      </c>
      <c r="C163" s="192">
        <v>47.2</v>
      </c>
      <c r="F163" s="187">
        <v>161</v>
      </c>
      <c r="G163" s="188">
        <v>161</v>
      </c>
      <c r="H163" s="192">
        <v>27.43</v>
      </c>
    </row>
    <row r="164" spans="1:8" ht="14.25" thickBot="1">
      <c r="A164" s="189">
        <v>162</v>
      </c>
      <c r="B164" s="190">
        <v>162</v>
      </c>
      <c r="C164" s="193">
        <v>47.400000000000006</v>
      </c>
      <c r="F164" s="189">
        <v>162</v>
      </c>
      <c r="G164" s="190">
        <v>162</v>
      </c>
      <c r="H164" s="193">
        <v>27.56</v>
      </c>
    </row>
    <row r="165" spans="1:8" ht="14.25" thickBot="1">
      <c r="A165" s="187">
        <v>163</v>
      </c>
      <c r="B165" s="188">
        <v>163</v>
      </c>
      <c r="C165" s="192">
        <v>47.6</v>
      </c>
      <c r="F165" s="187">
        <v>163</v>
      </c>
      <c r="G165" s="188">
        <v>163</v>
      </c>
      <c r="H165" s="192">
        <v>27.69</v>
      </c>
    </row>
    <row r="166" spans="1:8" ht="14.25" thickBot="1">
      <c r="A166" s="189">
        <v>164</v>
      </c>
      <c r="B166" s="190">
        <v>164</v>
      </c>
      <c r="C166" s="193">
        <v>47.8</v>
      </c>
      <c r="F166" s="189">
        <v>164</v>
      </c>
      <c r="G166" s="190">
        <v>164</v>
      </c>
      <c r="H166" s="193">
        <v>27.82</v>
      </c>
    </row>
    <row r="167" spans="1:8" ht="14.25" thickBot="1">
      <c r="A167" s="187">
        <v>165</v>
      </c>
      <c r="B167" s="188">
        <v>165</v>
      </c>
      <c r="C167" s="192">
        <v>48</v>
      </c>
      <c r="F167" s="187">
        <v>165</v>
      </c>
      <c r="G167" s="188">
        <v>165</v>
      </c>
      <c r="H167" s="192">
        <v>27.950000000000003</v>
      </c>
    </row>
    <row r="168" spans="1:8" ht="14.25" thickBot="1">
      <c r="A168" s="189">
        <v>166</v>
      </c>
      <c r="B168" s="190">
        <v>166</v>
      </c>
      <c r="C168" s="193">
        <v>48.2</v>
      </c>
      <c r="F168" s="189">
        <v>166</v>
      </c>
      <c r="G168" s="190">
        <v>166</v>
      </c>
      <c r="H168" s="193">
        <v>28.08</v>
      </c>
    </row>
    <row r="169" spans="1:8" ht="14.25" thickBot="1">
      <c r="A169" s="187">
        <v>167</v>
      </c>
      <c r="B169" s="188">
        <v>167</v>
      </c>
      <c r="C169" s="192">
        <v>48.400000000000006</v>
      </c>
      <c r="F169" s="187">
        <v>167</v>
      </c>
      <c r="G169" s="188">
        <v>167</v>
      </c>
      <c r="H169" s="192">
        <v>28.21</v>
      </c>
    </row>
    <row r="170" spans="1:8" ht="14.25" thickBot="1">
      <c r="A170" s="189">
        <v>168</v>
      </c>
      <c r="B170" s="190">
        <v>168</v>
      </c>
      <c r="C170" s="193">
        <v>48.6</v>
      </c>
      <c r="F170" s="189">
        <v>168</v>
      </c>
      <c r="G170" s="190">
        <v>168</v>
      </c>
      <c r="H170" s="193">
        <v>28.34</v>
      </c>
    </row>
    <row r="171" spans="1:8" ht="14.25" thickBot="1">
      <c r="A171" s="187">
        <v>169</v>
      </c>
      <c r="B171" s="188">
        <v>169</v>
      </c>
      <c r="C171" s="192">
        <v>48.8</v>
      </c>
      <c r="F171" s="187">
        <v>169</v>
      </c>
      <c r="G171" s="188">
        <v>169</v>
      </c>
      <c r="H171" s="192">
        <v>28.47</v>
      </c>
    </row>
    <row r="172" spans="1:8" ht="14.25" thickBot="1">
      <c r="A172" s="189">
        <v>170</v>
      </c>
      <c r="B172" s="190">
        <v>170</v>
      </c>
      <c r="C172" s="193">
        <v>49</v>
      </c>
      <c r="F172" s="189">
        <v>170</v>
      </c>
      <c r="G172" s="190">
        <v>170</v>
      </c>
      <c r="H172" s="193">
        <v>28.6</v>
      </c>
    </row>
    <row r="173" spans="1:8" ht="14.25" thickBot="1">
      <c r="A173" s="187">
        <v>171</v>
      </c>
      <c r="B173" s="188">
        <v>171</v>
      </c>
      <c r="C173" s="192">
        <v>49.2</v>
      </c>
      <c r="F173" s="187">
        <v>171</v>
      </c>
      <c r="G173" s="188">
        <v>171</v>
      </c>
      <c r="H173" s="192">
        <v>28.73</v>
      </c>
    </row>
    <row r="174" spans="1:8" ht="14.25" thickBot="1">
      <c r="A174" s="189">
        <v>172</v>
      </c>
      <c r="B174" s="190">
        <v>172</v>
      </c>
      <c r="C174" s="193">
        <v>49.400000000000006</v>
      </c>
      <c r="F174" s="189">
        <v>172</v>
      </c>
      <c r="G174" s="190">
        <v>172</v>
      </c>
      <c r="H174" s="193">
        <v>28.86</v>
      </c>
    </row>
    <row r="175" spans="1:8" ht="14.25" thickBot="1">
      <c r="A175" s="187">
        <v>173</v>
      </c>
      <c r="B175" s="188">
        <v>173</v>
      </c>
      <c r="C175" s="192">
        <v>49.6</v>
      </c>
      <c r="F175" s="187">
        <v>173</v>
      </c>
      <c r="G175" s="188">
        <v>173</v>
      </c>
      <c r="H175" s="192">
        <v>28.99</v>
      </c>
    </row>
    <row r="176" spans="1:8" ht="14.25" thickBot="1">
      <c r="A176" s="189">
        <v>174</v>
      </c>
      <c r="B176" s="190">
        <v>174</v>
      </c>
      <c r="C176" s="193">
        <v>49.8</v>
      </c>
      <c r="F176" s="189">
        <v>174</v>
      </c>
      <c r="G176" s="190">
        <v>174</v>
      </c>
      <c r="H176" s="193">
        <v>29.12</v>
      </c>
    </row>
    <row r="177" spans="1:8" ht="14.25" thickBot="1">
      <c r="A177" s="187">
        <v>175</v>
      </c>
      <c r="B177" s="188">
        <v>175</v>
      </c>
      <c r="C177" s="192">
        <v>50</v>
      </c>
      <c r="F177" s="187">
        <v>175</v>
      </c>
      <c r="G177" s="188">
        <v>175</v>
      </c>
      <c r="H177" s="192">
        <v>29.25</v>
      </c>
    </row>
    <row r="178" spans="1:8" ht="14.25" thickBot="1">
      <c r="A178" s="189">
        <v>176</v>
      </c>
      <c r="B178" s="190">
        <v>176</v>
      </c>
      <c r="C178" s="193">
        <v>50.2</v>
      </c>
      <c r="F178" s="189">
        <v>176</v>
      </c>
      <c r="G178" s="190">
        <v>176</v>
      </c>
      <c r="H178" s="193">
        <v>29.38</v>
      </c>
    </row>
    <row r="179" spans="1:8" ht="14.25" thickBot="1">
      <c r="A179" s="187">
        <v>177</v>
      </c>
      <c r="B179" s="188">
        <v>177</v>
      </c>
      <c r="C179" s="192">
        <v>50.400000000000006</v>
      </c>
      <c r="F179" s="187">
        <v>177</v>
      </c>
      <c r="G179" s="188">
        <v>177</v>
      </c>
      <c r="H179" s="192">
        <v>29.51</v>
      </c>
    </row>
    <row r="180" spans="1:8" ht="14.25" thickBot="1">
      <c r="A180" s="189">
        <v>178</v>
      </c>
      <c r="B180" s="190">
        <v>178</v>
      </c>
      <c r="C180" s="193">
        <v>50.6</v>
      </c>
      <c r="F180" s="189">
        <v>178</v>
      </c>
      <c r="G180" s="190">
        <v>178</v>
      </c>
      <c r="H180" s="193">
        <v>29.64</v>
      </c>
    </row>
    <row r="181" spans="1:8" ht="14.25" thickBot="1">
      <c r="A181" s="187">
        <v>179</v>
      </c>
      <c r="B181" s="188">
        <v>179</v>
      </c>
      <c r="C181" s="192">
        <v>50.8</v>
      </c>
      <c r="F181" s="187">
        <v>179</v>
      </c>
      <c r="G181" s="188">
        <v>179</v>
      </c>
      <c r="H181" s="192">
        <v>29.77</v>
      </c>
    </row>
    <row r="182" spans="1:8" ht="14.25" thickBot="1">
      <c r="A182" s="189">
        <v>180</v>
      </c>
      <c r="B182" s="190">
        <v>180</v>
      </c>
      <c r="C182" s="193">
        <v>51</v>
      </c>
      <c r="F182" s="189">
        <v>180</v>
      </c>
      <c r="G182" s="190">
        <v>180</v>
      </c>
      <c r="H182" s="193">
        <v>29.9</v>
      </c>
    </row>
    <row r="183" spans="1:8" ht="14.25" thickBot="1">
      <c r="A183" s="187">
        <v>181</v>
      </c>
      <c r="B183" s="188">
        <v>181</v>
      </c>
      <c r="C183" s="192">
        <v>51.2</v>
      </c>
      <c r="F183" s="187">
        <v>181</v>
      </c>
      <c r="G183" s="188">
        <v>181</v>
      </c>
      <c r="H183" s="192">
        <v>30.03</v>
      </c>
    </row>
    <row r="184" spans="1:8" ht="14.25" thickBot="1">
      <c r="A184" s="189">
        <v>182</v>
      </c>
      <c r="B184" s="190">
        <v>182</v>
      </c>
      <c r="C184" s="193">
        <v>51.400000000000006</v>
      </c>
      <c r="F184" s="189">
        <v>182</v>
      </c>
      <c r="G184" s="190">
        <v>182</v>
      </c>
      <c r="H184" s="193">
        <v>30.16</v>
      </c>
    </row>
    <row r="185" spans="1:8" ht="14.25" thickBot="1">
      <c r="A185" s="187">
        <v>183</v>
      </c>
      <c r="B185" s="188">
        <v>183</v>
      </c>
      <c r="C185" s="192">
        <v>51.6</v>
      </c>
      <c r="F185" s="187">
        <v>183</v>
      </c>
      <c r="G185" s="188">
        <v>183</v>
      </c>
      <c r="H185" s="192">
        <v>30.29</v>
      </c>
    </row>
    <row r="186" spans="1:8" ht="14.25" thickBot="1">
      <c r="A186" s="189">
        <v>184</v>
      </c>
      <c r="B186" s="190">
        <v>184</v>
      </c>
      <c r="C186" s="193">
        <v>51.8</v>
      </c>
      <c r="F186" s="189">
        <v>184</v>
      </c>
      <c r="G186" s="190">
        <v>184</v>
      </c>
      <c r="H186" s="193">
        <v>30.42</v>
      </c>
    </row>
    <row r="187" spans="1:8" ht="14.25" thickBot="1">
      <c r="A187" s="187">
        <v>185</v>
      </c>
      <c r="B187" s="188">
        <v>185</v>
      </c>
      <c r="C187" s="192">
        <v>52</v>
      </c>
      <c r="F187" s="187">
        <v>185</v>
      </c>
      <c r="G187" s="188">
        <v>185</v>
      </c>
      <c r="H187" s="192">
        <v>30.55</v>
      </c>
    </row>
    <row r="188" spans="1:8" ht="14.25" thickBot="1">
      <c r="A188" s="189">
        <v>186</v>
      </c>
      <c r="B188" s="190">
        <v>186</v>
      </c>
      <c r="C188" s="193">
        <v>52.2</v>
      </c>
      <c r="F188" s="189">
        <v>186</v>
      </c>
      <c r="G188" s="190">
        <v>186</v>
      </c>
      <c r="H188" s="193">
        <v>30.68</v>
      </c>
    </row>
    <row r="189" spans="1:8" ht="14.25" thickBot="1">
      <c r="A189" s="187">
        <v>187</v>
      </c>
      <c r="B189" s="188">
        <v>187</v>
      </c>
      <c r="C189" s="192">
        <v>52.400000000000006</v>
      </c>
      <c r="F189" s="187">
        <v>187</v>
      </c>
      <c r="G189" s="188">
        <v>187</v>
      </c>
      <c r="H189" s="192">
        <v>30.81</v>
      </c>
    </row>
    <row r="190" spans="1:8" ht="14.25" thickBot="1">
      <c r="A190" s="189">
        <v>188</v>
      </c>
      <c r="B190" s="190">
        <v>188</v>
      </c>
      <c r="C190" s="193">
        <v>52.6</v>
      </c>
      <c r="F190" s="189">
        <v>188</v>
      </c>
      <c r="G190" s="190">
        <v>188</v>
      </c>
      <c r="H190" s="193">
        <v>30.94</v>
      </c>
    </row>
    <row r="191" spans="1:8" ht="14.25" thickBot="1">
      <c r="A191" s="187">
        <v>189</v>
      </c>
      <c r="B191" s="188">
        <v>189</v>
      </c>
      <c r="C191" s="192">
        <v>52.8</v>
      </c>
      <c r="F191" s="187">
        <v>189</v>
      </c>
      <c r="G191" s="188">
        <v>189</v>
      </c>
      <c r="H191" s="192">
        <v>31.07</v>
      </c>
    </row>
    <row r="192" spans="1:8" ht="14.25" thickBot="1">
      <c r="A192" s="189">
        <v>190</v>
      </c>
      <c r="B192" s="190">
        <v>190</v>
      </c>
      <c r="C192" s="193">
        <v>53</v>
      </c>
      <c r="F192" s="189">
        <v>190</v>
      </c>
      <c r="G192" s="190">
        <v>190</v>
      </c>
      <c r="H192" s="193">
        <v>31.2</v>
      </c>
    </row>
    <row r="193" spans="1:8" ht="14.25" thickBot="1">
      <c r="A193" s="187">
        <v>191</v>
      </c>
      <c r="B193" s="188">
        <v>191</v>
      </c>
      <c r="C193" s="192">
        <v>53.2</v>
      </c>
      <c r="F193" s="187">
        <v>191</v>
      </c>
      <c r="G193" s="188">
        <v>191</v>
      </c>
      <c r="H193" s="192">
        <v>31.33</v>
      </c>
    </row>
    <row r="194" spans="1:8" ht="14.25" thickBot="1">
      <c r="A194" s="189">
        <v>192</v>
      </c>
      <c r="B194" s="190">
        <v>192</v>
      </c>
      <c r="C194" s="193">
        <v>53.400000000000006</v>
      </c>
      <c r="F194" s="189">
        <v>192</v>
      </c>
      <c r="G194" s="190">
        <v>192</v>
      </c>
      <c r="H194" s="193">
        <v>31.46</v>
      </c>
    </row>
    <row r="195" spans="1:8" ht="14.25" thickBot="1">
      <c r="A195" s="187">
        <v>193</v>
      </c>
      <c r="B195" s="188">
        <v>193</v>
      </c>
      <c r="C195" s="192">
        <v>53.6</v>
      </c>
      <c r="F195" s="187">
        <v>193</v>
      </c>
      <c r="G195" s="188">
        <v>193</v>
      </c>
      <c r="H195" s="192">
        <v>31.59</v>
      </c>
    </row>
    <row r="196" spans="1:8" ht="14.25" thickBot="1">
      <c r="A196" s="189">
        <v>194</v>
      </c>
      <c r="B196" s="190">
        <v>194</v>
      </c>
      <c r="C196" s="193">
        <v>53.8</v>
      </c>
      <c r="F196" s="189">
        <v>194</v>
      </c>
      <c r="G196" s="190">
        <v>194</v>
      </c>
      <c r="H196" s="193">
        <v>31.72</v>
      </c>
    </row>
    <row r="197" spans="1:8" ht="14.25" thickBot="1">
      <c r="A197" s="187">
        <v>195</v>
      </c>
      <c r="B197" s="188">
        <v>195</v>
      </c>
      <c r="C197" s="192">
        <v>54</v>
      </c>
      <c r="F197" s="187">
        <v>195</v>
      </c>
      <c r="G197" s="188">
        <v>195</v>
      </c>
      <c r="H197" s="192">
        <v>31.85</v>
      </c>
    </row>
    <row r="198" spans="1:8" ht="14.25" thickBot="1">
      <c r="A198" s="189">
        <v>196</v>
      </c>
      <c r="B198" s="190">
        <v>196</v>
      </c>
      <c r="C198" s="193">
        <v>54.2</v>
      </c>
      <c r="F198" s="189">
        <v>196</v>
      </c>
      <c r="G198" s="190">
        <v>196</v>
      </c>
      <c r="H198" s="193">
        <v>31.98</v>
      </c>
    </row>
    <row r="199" spans="1:8" ht="14.25" thickBot="1">
      <c r="A199" s="187">
        <v>197</v>
      </c>
      <c r="B199" s="188">
        <v>197</v>
      </c>
      <c r="C199" s="192">
        <v>54.400000000000006</v>
      </c>
      <c r="F199" s="187">
        <v>197</v>
      </c>
      <c r="G199" s="188">
        <v>197</v>
      </c>
      <c r="H199" s="192">
        <v>32.11</v>
      </c>
    </row>
    <row r="200" spans="1:8" ht="14.25" thickBot="1">
      <c r="A200" s="189">
        <v>198</v>
      </c>
      <c r="B200" s="190">
        <v>198</v>
      </c>
      <c r="C200" s="193">
        <v>54.6</v>
      </c>
      <c r="F200" s="189">
        <v>198</v>
      </c>
      <c r="G200" s="190">
        <v>198</v>
      </c>
      <c r="H200" s="193">
        <v>32.24</v>
      </c>
    </row>
    <row r="201" spans="1:8" ht="14.25" thickBot="1">
      <c r="A201" s="187">
        <v>199</v>
      </c>
      <c r="B201" s="188">
        <v>199</v>
      </c>
      <c r="C201" s="192">
        <v>54.8</v>
      </c>
      <c r="F201" s="187">
        <v>199</v>
      </c>
      <c r="G201" s="188">
        <v>199</v>
      </c>
      <c r="H201" s="192">
        <v>32.370000000000005</v>
      </c>
    </row>
    <row r="202" spans="1:8" ht="14.25" thickBot="1">
      <c r="A202" s="189">
        <v>200</v>
      </c>
      <c r="B202" s="190">
        <v>200</v>
      </c>
      <c r="C202" s="193">
        <v>55</v>
      </c>
      <c r="F202" s="189">
        <v>200</v>
      </c>
      <c r="G202" s="190">
        <v>200</v>
      </c>
      <c r="H202" s="193">
        <v>32.5</v>
      </c>
    </row>
    <row r="203" spans="1:8" ht="14.25" thickBot="1">
      <c r="A203" s="187">
        <v>201</v>
      </c>
      <c r="B203" s="188">
        <v>201</v>
      </c>
      <c r="C203" s="192">
        <v>55.2</v>
      </c>
      <c r="F203" s="187">
        <v>201</v>
      </c>
      <c r="G203" s="188">
        <v>201</v>
      </c>
      <c r="H203" s="192">
        <v>32.629999999999995</v>
      </c>
    </row>
    <row r="204" spans="1:8" ht="14.25" thickBot="1">
      <c r="A204" s="189">
        <v>202</v>
      </c>
      <c r="B204" s="190">
        <v>202</v>
      </c>
      <c r="C204" s="193">
        <v>55.400000000000006</v>
      </c>
      <c r="F204" s="189">
        <v>202</v>
      </c>
      <c r="G204" s="190">
        <v>202</v>
      </c>
      <c r="H204" s="193">
        <v>32.760000000000005</v>
      </c>
    </row>
    <row r="205" spans="1:8" ht="14.25" thickBot="1">
      <c r="A205" s="187">
        <v>203</v>
      </c>
      <c r="B205" s="188">
        <v>203</v>
      </c>
      <c r="C205" s="192">
        <v>55.6</v>
      </c>
      <c r="F205" s="187">
        <v>203</v>
      </c>
      <c r="G205" s="188">
        <v>203</v>
      </c>
      <c r="H205" s="192">
        <v>32.89</v>
      </c>
    </row>
    <row r="206" spans="1:8" ht="14.25" thickBot="1">
      <c r="A206" s="189">
        <v>204</v>
      </c>
      <c r="B206" s="190">
        <v>204</v>
      </c>
      <c r="C206" s="193">
        <v>55.8</v>
      </c>
      <c r="F206" s="189">
        <v>204</v>
      </c>
      <c r="G206" s="190">
        <v>204</v>
      </c>
      <c r="H206" s="193">
        <v>33.019999999999996</v>
      </c>
    </row>
    <row r="207" spans="1:8" ht="14.25" thickBot="1">
      <c r="A207" s="187">
        <v>205</v>
      </c>
      <c r="B207" s="188">
        <v>205</v>
      </c>
      <c r="C207" s="192">
        <v>56</v>
      </c>
      <c r="F207" s="187">
        <v>205</v>
      </c>
      <c r="G207" s="188">
        <v>205</v>
      </c>
      <c r="H207" s="192">
        <v>33.150000000000006</v>
      </c>
    </row>
    <row r="208" spans="1:8" ht="14.25" thickBot="1">
      <c r="A208" s="189">
        <v>206</v>
      </c>
      <c r="B208" s="190">
        <v>206</v>
      </c>
      <c r="C208" s="193">
        <v>56.2</v>
      </c>
      <c r="F208" s="189">
        <v>206</v>
      </c>
      <c r="G208" s="190">
        <v>206</v>
      </c>
      <c r="H208" s="193">
        <v>33.28</v>
      </c>
    </row>
    <row r="209" spans="1:8" ht="14.25" thickBot="1">
      <c r="A209" s="187">
        <v>207</v>
      </c>
      <c r="B209" s="188">
        <v>207</v>
      </c>
      <c r="C209" s="192">
        <v>56.400000000000006</v>
      </c>
      <c r="F209" s="187">
        <v>207</v>
      </c>
      <c r="G209" s="188">
        <v>207</v>
      </c>
      <c r="H209" s="192">
        <v>33.409999999999997</v>
      </c>
    </row>
    <row r="210" spans="1:8" ht="14.25" thickBot="1">
      <c r="A210" s="189">
        <v>208</v>
      </c>
      <c r="B210" s="190">
        <v>208</v>
      </c>
      <c r="C210" s="193">
        <v>56.6</v>
      </c>
      <c r="F210" s="189">
        <v>208</v>
      </c>
      <c r="G210" s="190">
        <v>208</v>
      </c>
      <c r="H210" s="193">
        <v>33.54</v>
      </c>
    </row>
    <row r="211" spans="1:8" ht="14.25" thickBot="1">
      <c r="A211" s="187">
        <v>209</v>
      </c>
      <c r="B211" s="188">
        <v>209</v>
      </c>
      <c r="C211" s="192">
        <v>56.8</v>
      </c>
      <c r="F211" s="187">
        <v>209</v>
      </c>
      <c r="G211" s="188">
        <v>209</v>
      </c>
      <c r="H211" s="192">
        <v>33.67</v>
      </c>
    </row>
    <row r="212" spans="1:8" ht="14.25" thickBot="1">
      <c r="A212" s="189">
        <v>210</v>
      </c>
      <c r="B212" s="190">
        <v>210</v>
      </c>
      <c r="C212" s="193">
        <v>57</v>
      </c>
      <c r="F212" s="189">
        <v>210</v>
      </c>
      <c r="G212" s="190">
        <v>210</v>
      </c>
      <c r="H212" s="193">
        <v>33.799999999999997</v>
      </c>
    </row>
    <row r="213" spans="1:8" ht="14.25" thickBot="1">
      <c r="A213" s="187">
        <v>211</v>
      </c>
      <c r="B213" s="188">
        <v>211</v>
      </c>
      <c r="C213" s="192">
        <v>57.2</v>
      </c>
      <c r="F213" s="187">
        <v>211</v>
      </c>
      <c r="G213" s="188">
        <v>211</v>
      </c>
      <c r="H213" s="192">
        <v>33.93</v>
      </c>
    </row>
    <row r="214" spans="1:8" ht="14.25" thickBot="1">
      <c r="A214" s="189">
        <v>212</v>
      </c>
      <c r="B214" s="190">
        <v>212</v>
      </c>
      <c r="C214" s="193">
        <v>57.4</v>
      </c>
      <c r="F214" s="189">
        <v>212</v>
      </c>
      <c r="G214" s="190">
        <v>212</v>
      </c>
      <c r="H214" s="193">
        <v>34.06</v>
      </c>
    </row>
    <row r="215" spans="1:8" ht="14.25" thickBot="1">
      <c r="A215" s="187">
        <v>213</v>
      </c>
      <c r="B215" s="188">
        <v>213</v>
      </c>
      <c r="C215" s="192">
        <v>57.6</v>
      </c>
      <c r="F215" s="187">
        <v>213</v>
      </c>
      <c r="G215" s="188">
        <v>213</v>
      </c>
      <c r="H215" s="192">
        <v>34.19</v>
      </c>
    </row>
    <row r="216" spans="1:8" ht="14.25" thickBot="1">
      <c r="A216" s="189">
        <v>214</v>
      </c>
      <c r="B216" s="190">
        <v>214</v>
      </c>
      <c r="C216" s="193">
        <v>57.8</v>
      </c>
      <c r="F216" s="189">
        <v>214</v>
      </c>
      <c r="G216" s="190">
        <v>214</v>
      </c>
      <c r="H216" s="193">
        <v>34.32</v>
      </c>
    </row>
    <row r="217" spans="1:8" ht="14.25" thickBot="1">
      <c r="A217" s="187">
        <v>215</v>
      </c>
      <c r="B217" s="188">
        <v>215</v>
      </c>
      <c r="C217" s="192">
        <v>58</v>
      </c>
      <c r="F217" s="187">
        <v>215</v>
      </c>
      <c r="G217" s="188">
        <v>215</v>
      </c>
      <c r="H217" s="192">
        <v>34.450000000000003</v>
      </c>
    </row>
    <row r="218" spans="1:8" ht="14.25" thickBot="1">
      <c r="A218" s="189">
        <v>216</v>
      </c>
      <c r="B218" s="190">
        <v>216</v>
      </c>
      <c r="C218" s="193">
        <v>58.2</v>
      </c>
      <c r="F218" s="189">
        <v>216</v>
      </c>
      <c r="G218" s="190">
        <v>216</v>
      </c>
      <c r="H218" s="193">
        <v>34.58</v>
      </c>
    </row>
    <row r="219" spans="1:8" ht="14.25" thickBot="1">
      <c r="A219" s="187">
        <v>217</v>
      </c>
      <c r="B219" s="188">
        <v>217</v>
      </c>
      <c r="C219" s="192">
        <v>58.4</v>
      </c>
      <c r="F219" s="187">
        <v>217</v>
      </c>
      <c r="G219" s="188">
        <v>217</v>
      </c>
      <c r="H219" s="192">
        <v>34.71</v>
      </c>
    </row>
    <row r="220" spans="1:8" ht="14.25" thickBot="1">
      <c r="A220" s="189">
        <v>218</v>
      </c>
      <c r="B220" s="190">
        <v>218</v>
      </c>
      <c r="C220" s="193">
        <v>58.6</v>
      </c>
      <c r="F220" s="189">
        <v>218</v>
      </c>
      <c r="G220" s="190">
        <v>218</v>
      </c>
      <c r="H220" s="193">
        <v>34.840000000000003</v>
      </c>
    </row>
    <row r="221" spans="1:8" ht="14.25" thickBot="1">
      <c r="A221" s="187">
        <v>219</v>
      </c>
      <c r="B221" s="188">
        <v>219</v>
      </c>
      <c r="C221" s="192">
        <v>58.8</v>
      </c>
      <c r="F221" s="187">
        <v>219</v>
      </c>
      <c r="G221" s="188">
        <v>219</v>
      </c>
      <c r="H221" s="192">
        <v>34.97</v>
      </c>
    </row>
    <row r="222" spans="1:8" ht="14.25" thickBot="1">
      <c r="A222" s="189">
        <v>220</v>
      </c>
      <c r="B222" s="190">
        <v>220</v>
      </c>
      <c r="C222" s="193">
        <v>59</v>
      </c>
      <c r="F222" s="189">
        <v>220</v>
      </c>
      <c r="G222" s="190">
        <v>220</v>
      </c>
      <c r="H222" s="193">
        <v>35.1</v>
      </c>
    </row>
    <row r="223" spans="1:8" ht="14.25" thickBot="1">
      <c r="A223" s="187">
        <v>221</v>
      </c>
      <c r="B223" s="188">
        <v>221</v>
      </c>
      <c r="C223" s="192">
        <v>59.2</v>
      </c>
      <c r="F223" s="187">
        <v>221</v>
      </c>
      <c r="G223" s="188">
        <v>221</v>
      </c>
      <c r="H223" s="192">
        <v>35.230000000000004</v>
      </c>
    </row>
    <row r="224" spans="1:8" ht="14.25" thickBot="1">
      <c r="A224" s="189">
        <v>222</v>
      </c>
      <c r="B224" s="190">
        <v>222</v>
      </c>
      <c r="C224" s="193">
        <v>59.4</v>
      </c>
      <c r="F224" s="189">
        <v>222</v>
      </c>
      <c r="G224" s="190">
        <v>222</v>
      </c>
      <c r="H224" s="193">
        <v>35.36</v>
      </c>
    </row>
    <row r="225" spans="1:8" ht="14.25" thickBot="1">
      <c r="A225" s="187">
        <v>223</v>
      </c>
      <c r="B225" s="188">
        <v>223</v>
      </c>
      <c r="C225" s="192">
        <v>59.6</v>
      </c>
      <c r="F225" s="187">
        <v>223</v>
      </c>
      <c r="G225" s="188">
        <v>223</v>
      </c>
      <c r="H225" s="192">
        <v>35.49</v>
      </c>
    </row>
    <row r="226" spans="1:8" ht="14.25" thickBot="1">
      <c r="A226" s="189">
        <v>224</v>
      </c>
      <c r="B226" s="190">
        <v>224</v>
      </c>
      <c r="C226" s="193">
        <v>59.8</v>
      </c>
      <c r="F226" s="189">
        <v>224</v>
      </c>
      <c r="G226" s="190">
        <v>224</v>
      </c>
      <c r="H226" s="193">
        <v>35.620000000000005</v>
      </c>
    </row>
    <row r="227" spans="1:8" ht="14.25" thickBot="1">
      <c r="A227" s="187">
        <v>225</v>
      </c>
      <c r="B227" s="188">
        <v>225</v>
      </c>
      <c r="C227" s="192">
        <v>60</v>
      </c>
      <c r="F227" s="187">
        <v>225</v>
      </c>
      <c r="G227" s="188">
        <v>225</v>
      </c>
      <c r="H227" s="192">
        <v>35.75</v>
      </c>
    </row>
    <row r="228" spans="1:8" ht="14.25" thickBot="1">
      <c r="A228" s="189">
        <v>226</v>
      </c>
      <c r="B228" s="190">
        <v>226</v>
      </c>
      <c r="C228" s="193">
        <v>60.2</v>
      </c>
      <c r="F228" s="189">
        <v>226</v>
      </c>
      <c r="G228" s="190">
        <v>226</v>
      </c>
      <c r="H228" s="193">
        <v>35.880000000000003</v>
      </c>
    </row>
    <row r="229" spans="1:8" ht="14.25" thickBot="1">
      <c r="A229" s="187">
        <v>227</v>
      </c>
      <c r="B229" s="188">
        <v>227</v>
      </c>
      <c r="C229" s="192">
        <v>60.4</v>
      </c>
      <c r="F229" s="187">
        <v>227</v>
      </c>
      <c r="G229" s="188">
        <v>227</v>
      </c>
      <c r="H229" s="192">
        <v>36.010000000000005</v>
      </c>
    </row>
    <row r="230" spans="1:8" ht="14.25" thickBot="1">
      <c r="A230" s="189">
        <v>228</v>
      </c>
      <c r="B230" s="190">
        <v>228</v>
      </c>
      <c r="C230" s="193">
        <v>60.6</v>
      </c>
      <c r="F230" s="189">
        <v>228</v>
      </c>
      <c r="G230" s="190">
        <v>228</v>
      </c>
      <c r="H230" s="193">
        <v>36.14</v>
      </c>
    </row>
    <row r="231" spans="1:8" ht="14.25" thickBot="1">
      <c r="A231" s="187">
        <v>229</v>
      </c>
      <c r="B231" s="188">
        <v>229</v>
      </c>
      <c r="C231" s="192">
        <v>60.8</v>
      </c>
      <c r="F231" s="187">
        <v>229</v>
      </c>
      <c r="G231" s="188">
        <v>229</v>
      </c>
      <c r="H231" s="192">
        <v>36.269999999999996</v>
      </c>
    </row>
    <row r="232" spans="1:8" ht="14.25" thickBot="1">
      <c r="A232" s="189">
        <v>230</v>
      </c>
      <c r="B232" s="190">
        <v>230</v>
      </c>
      <c r="C232" s="193">
        <v>61</v>
      </c>
      <c r="F232" s="189">
        <v>230</v>
      </c>
      <c r="G232" s="190">
        <v>230</v>
      </c>
      <c r="H232" s="193">
        <v>36.400000000000006</v>
      </c>
    </row>
    <row r="233" spans="1:8" ht="14.25" thickBot="1">
      <c r="A233" s="187">
        <v>231</v>
      </c>
      <c r="B233" s="188">
        <v>231</v>
      </c>
      <c r="C233" s="192">
        <v>61.2</v>
      </c>
      <c r="F233" s="187">
        <v>231</v>
      </c>
      <c r="G233" s="188">
        <v>231</v>
      </c>
      <c r="H233" s="192">
        <v>36.53</v>
      </c>
    </row>
    <row r="234" spans="1:8" ht="14.25" thickBot="1">
      <c r="A234" s="189">
        <v>232</v>
      </c>
      <c r="B234" s="190">
        <v>232</v>
      </c>
      <c r="C234" s="193">
        <v>61.4</v>
      </c>
      <c r="F234" s="189">
        <v>232</v>
      </c>
      <c r="G234" s="190">
        <v>232</v>
      </c>
      <c r="H234" s="193">
        <v>36.659999999999997</v>
      </c>
    </row>
    <row r="235" spans="1:8" ht="14.25" thickBot="1">
      <c r="A235" s="187">
        <v>233</v>
      </c>
      <c r="B235" s="188">
        <v>233</v>
      </c>
      <c r="C235" s="192">
        <v>61.6</v>
      </c>
      <c r="F235" s="187">
        <v>233</v>
      </c>
      <c r="G235" s="188">
        <v>233</v>
      </c>
      <c r="H235" s="192">
        <v>36.79</v>
      </c>
    </row>
    <row r="236" spans="1:8" ht="14.25" thickBot="1">
      <c r="A236" s="189">
        <v>234</v>
      </c>
      <c r="B236" s="190">
        <v>234</v>
      </c>
      <c r="C236" s="193">
        <v>61.8</v>
      </c>
      <c r="F236" s="189">
        <v>234</v>
      </c>
      <c r="G236" s="190">
        <v>234</v>
      </c>
      <c r="H236" s="193">
        <v>36.92</v>
      </c>
    </row>
    <row r="237" spans="1:8" ht="14.25" thickBot="1">
      <c r="A237" s="187">
        <v>235</v>
      </c>
      <c r="B237" s="188">
        <v>235</v>
      </c>
      <c r="C237" s="192">
        <v>62</v>
      </c>
      <c r="F237" s="187">
        <v>235</v>
      </c>
      <c r="G237" s="188">
        <v>235</v>
      </c>
      <c r="H237" s="192">
        <v>37.049999999999997</v>
      </c>
    </row>
    <row r="238" spans="1:8" ht="14.25" thickBot="1">
      <c r="A238" s="189">
        <v>236</v>
      </c>
      <c r="B238" s="190">
        <v>236</v>
      </c>
      <c r="C238" s="193">
        <v>62.2</v>
      </c>
      <c r="F238" s="189">
        <v>236</v>
      </c>
      <c r="G238" s="190">
        <v>236</v>
      </c>
      <c r="H238" s="193">
        <v>37.18</v>
      </c>
    </row>
    <row r="239" spans="1:8" ht="14.25" thickBot="1">
      <c r="A239" s="187">
        <v>237</v>
      </c>
      <c r="B239" s="188">
        <v>237</v>
      </c>
      <c r="C239" s="192">
        <v>62.4</v>
      </c>
      <c r="F239" s="187">
        <v>237</v>
      </c>
      <c r="G239" s="188">
        <v>237</v>
      </c>
      <c r="H239" s="192">
        <v>37.31</v>
      </c>
    </row>
    <row r="240" spans="1:8" ht="14.25" thickBot="1">
      <c r="A240" s="189">
        <v>238</v>
      </c>
      <c r="B240" s="190">
        <v>238</v>
      </c>
      <c r="C240" s="193">
        <v>62.6</v>
      </c>
      <c r="F240" s="189">
        <v>238</v>
      </c>
      <c r="G240" s="190">
        <v>238</v>
      </c>
      <c r="H240" s="193">
        <v>37.44</v>
      </c>
    </row>
    <row r="241" spans="1:8" ht="14.25" thickBot="1">
      <c r="A241" s="187">
        <v>239</v>
      </c>
      <c r="B241" s="188">
        <v>239</v>
      </c>
      <c r="C241" s="192">
        <v>62.8</v>
      </c>
      <c r="F241" s="187">
        <v>239</v>
      </c>
      <c r="G241" s="188">
        <v>239</v>
      </c>
      <c r="H241" s="192">
        <v>37.57</v>
      </c>
    </row>
    <row r="242" spans="1:8" ht="14.25" thickBot="1">
      <c r="A242" s="189">
        <v>240</v>
      </c>
      <c r="B242" s="190">
        <v>240</v>
      </c>
      <c r="C242" s="193">
        <v>63</v>
      </c>
      <c r="F242" s="189">
        <v>240</v>
      </c>
      <c r="G242" s="190">
        <v>240</v>
      </c>
      <c r="H242" s="193">
        <v>37.700000000000003</v>
      </c>
    </row>
    <row r="243" spans="1:8" ht="14.25" thickBot="1">
      <c r="A243" s="187">
        <v>241</v>
      </c>
      <c r="B243" s="188">
        <v>241</v>
      </c>
      <c r="C243" s="192">
        <v>63.2</v>
      </c>
      <c r="F243" s="187">
        <v>241</v>
      </c>
      <c r="G243" s="188">
        <v>241</v>
      </c>
      <c r="H243" s="192">
        <v>37.83</v>
      </c>
    </row>
    <row r="244" spans="1:8" ht="14.25" thickBot="1">
      <c r="A244" s="189">
        <v>242</v>
      </c>
      <c r="B244" s="190">
        <v>242</v>
      </c>
      <c r="C244" s="193">
        <v>63.400000000000006</v>
      </c>
      <c r="F244" s="189">
        <v>242</v>
      </c>
      <c r="G244" s="190">
        <v>242</v>
      </c>
      <c r="H244" s="193">
        <v>37.96</v>
      </c>
    </row>
    <row r="245" spans="1:8" ht="14.25" thickBot="1">
      <c r="A245" s="187">
        <v>243</v>
      </c>
      <c r="B245" s="188">
        <v>243</v>
      </c>
      <c r="C245" s="192">
        <v>63.6</v>
      </c>
      <c r="F245" s="187">
        <v>243</v>
      </c>
      <c r="G245" s="188">
        <v>243</v>
      </c>
      <c r="H245" s="192">
        <v>38.090000000000003</v>
      </c>
    </row>
    <row r="246" spans="1:8" ht="14.25" thickBot="1">
      <c r="A246" s="189">
        <v>244</v>
      </c>
      <c r="B246" s="190">
        <v>244</v>
      </c>
      <c r="C246" s="193">
        <v>63.8</v>
      </c>
      <c r="F246" s="189">
        <v>244</v>
      </c>
      <c r="G246" s="190">
        <v>244</v>
      </c>
      <c r="H246" s="193">
        <v>38.22</v>
      </c>
    </row>
    <row r="247" spans="1:8" ht="14.25" thickBot="1">
      <c r="A247" s="187">
        <v>245</v>
      </c>
      <c r="B247" s="188">
        <v>245</v>
      </c>
      <c r="C247" s="192">
        <v>64</v>
      </c>
      <c r="F247" s="187">
        <v>245</v>
      </c>
      <c r="G247" s="188">
        <v>245</v>
      </c>
      <c r="H247" s="192">
        <v>38.35</v>
      </c>
    </row>
    <row r="248" spans="1:8" ht="14.25" thickBot="1">
      <c r="A248" s="189">
        <v>246</v>
      </c>
      <c r="B248" s="190">
        <v>246</v>
      </c>
      <c r="C248" s="193">
        <v>64.2</v>
      </c>
      <c r="F248" s="189">
        <v>246</v>
      </c>
      <c r="G248" s="190">
        <v>246</v>
      </c>
      <c r="H248" s="193">
        <v>38.480000000000004</v>
      </c>
    </row>
    <row r="249" spans="1:8" ht="14.25" thickBot="1">
      <c r="A249" s="187">
        <v>247</v>
      </c>
      <c r="B249" s="188">
        <v>247</v>
      </c>
      <c r="C249" s="192">
        <v>64.400000000000006</v>
      </c>
      <c r="F249" s="187">
        <v>247</v>
      </c>
      <c r="G249" s="188">
        <v>247</v>
      </c>
      <c r="H249" s="192">
        <v>38.61</v>
      </c>
    </row>
    <row r="250" spans="1:8" ht="14.25" thickBot="1">
      <c r="A250" s="189">
        <v>248</v>
      </c>
      <c r="B250" s="190">
        <v>248</v>
      </c>
      <c r="C250" s="193">
        <v>64.599999999999994</v>
      </c>
      <c r="F250" s="189">
        <v>248</v>
      </c>
      <c r="G250" s="190">
        <v>248</v>
      </c>
      <c r="H250" s="193">
        <v>38.74</v>
      </c>
    </row>
    <row r="251" spans="1:8" ht="14.25" thickBot="1">
      <c r="A251" s="187">
        <v>249</v>
      </c>
      <c r="B251" s="188">
        <v>249</v>
      </c>
      <c r="C251" s="192">
        <v>64.800000000000011</v>
      </c>
      <c r="F251" s="187">
        <v>249</v>
      </c>
      <c r="G251" s="188">
        <v>249</v>
      </c>
      <c r="H251" s="192">
        <v>38.870000000000005</v>
      </c>
    </row>
    <row r="252" spans="1:8" ht="14.25" thickBot="1">
      <c r="A252" s="189">
        <v>250</v>
      </c>
      <c r="B252" s="190">
        <v>250</v>
      </c>
      <c r="C252" s="193">
        <v>65</v>
      </c>
      <c r="F252" s="189">
        <v>250</v>
      </c>
      <c r="G252" s="190">
        <v>250</v>
      </c>
      <c r="H252" s="193">
        <v>39</v>
      </c>
    </row>
    <row r="253" spans="1:8" ht="14.25" thickBot="1">
      <c r="A253" s="187">
        <v>251</v>
      </c>
      <c r="B253" s="188">
        <v>251</v>
      </c>
      <c r="C253" s="192">
        <v>65.2</v>
      </c>
      <c r="F253" s="187">
        <v>251</v>
      </c>
      <c r="G253" s="188">
        <v>251</v>
      </c>
      <c r="H253" s="192">
        <v>39.130000000000003</v>
      </c>
    </row>
    <row r="254" spans="1:8" ht="14.25" thickBot="1">
      <c r="A254" s="189">
        <v>252</v>
      </c>
      <c r="B254" s="190">
        <v>252</v>
      </c>
      <c r="C254" s="193">
        <v>65.400000000000006</v>
      </c>
      <c r="F254" s="189">
        <v>252</v>
      </c>
      <c r="G254" s="190">
        <v>252</v>
      </c>
      <c r="H254" s="193">
        <v>39.260000000000005</v>
      </c>
    </row>
    <row r="255" spans="1:8" ht="14.25" thickBot="1">
      <c r="A255" s="187">
        <v>253</v>
      </c>
      <c r="B255" s="188">
        <v>253</v>
      </c>
      <c r="C255" s="192">
        <v>65.599999999999994</v>
      </c>
      <c r="F255" s="187">
        <v>253</v>
      </c>
      <c r="G255" s="188">
        <v>253</v>
      </c>
      <c r="H255" s="192">
        <v>39.39</v>
      </c>
    </row>
    <row r="256" spans="1:8" ht="14.25" thickBot="1">
      <c r="A256" s="189">
        <v>254</v>
      </c>
      <c r="B256" s="190">
        <v>254</v>
      </c>
      <c r="C256" s="193">
        <v>65.800000000000011</v>
      </c>
      <c r="F256" s="189">
        <v>254</v>
      </c>
      <c r="G256" s="190">
        <v>254</v>
      </c>
      <c r="H256" s="193">
        <v>39.519999999999996</v>
      </c>
    </row>
    <row r="257" spans="1:8" ht="14.25" thickBot="1">
      <c r="A257" s="187">
        <v>255</v>
      </c>
      <c r="B257" s="188">
        <v>255</v>
      </c>
      <c r="C257" s="192">
        <v>66</v>
      </c>
      <c r="F257" s="187">
        <v>255</v>
      </c>
      <c r="G257" s="188">
        <v>255</v>
      </c>
      <c r="H257" s="192">
        <v>39.650000000000006</v>
      </c>
    </row>
    <row r="258" spans="1:8" ht="14.25" thickBot="1">
      <c r="A258" s="189">
        <v>256</v>
      </c>
      <c r="B258" s="190">
        <v>256</v>
      </c>
      <c r="C258" s="193">
        <v>66.2</v>
      </c>
      <c r="F258" s="189">
        <v>256</v>
      </c>
      <c r="G258" s="190">
        <v>256</v>
      </c>
      <c r="H258" s="193">
        <v>39.78</v>
      </c>
    </row>
    <row r="259" spans="1:8" ht="14.25" thickBot="1">
      <c r="A259" s="187">
        <v>257</v>
      </c>
      <c r="B259" s="188">
        <v>257</v>
      </c>
      <c r="C259" s="192">
        <v>66.400000000000006</v>
      </c>
      <c r="F259" s="187">
        <v>257</v>
      </c>
      <c r="G259" s="188">
        <v>257</v>
      </c>
      <c r="H259" s="192">
        <v>39.909999999999997</v>
      </c>
    </row>
    <row r="260" spans="1:8" ht="14.25" thickBot="1">
      <c r="A260" s="189">
        <v>258</v>
      </c>
      <c r="B260" s="190">
        <v>258</v>
      </c>
      <c r="C260" s="193">
        <v>66.599999999999994</v>
      </c>
      <c r="F260" s="189">
        <v>258</v>
      </c>
      <c r="G260" s="190">
        <v>258</v>
      </c>
      <c r="H260" s="193">
        <v>40.04</v>
      </c>
    </row>
    <row r="261" spans="1:8" ht="14.25" thickBot="1">
      <c r="A261" s="187">
        <v>259</v>
      </c>
      <c r="B261" s="188">
        <v>259</v>
      </c>
      <c r="C261" s="192">
        <v>66.800000000000011</v>
      </c>
      <c r="F261" s="187">
        <v>259</v>
      </c>
      <c r="G261" s="188">
        <v>259</v>
      </c>
      <c r="H261" s="192">
        <v>40.17</v>
      </c>
    </row>
    <row r="262" spans="1:8" ht="14.25" thickBot="1">
      <c r="A262" s="189">
        <v>260</v>
      </c>
      <c r="B262" s="190">
        <v>260</v>
      </c>
      <c r="C262" s="193">
        <v>67</v>
      </c>
      <c r="F262" s="189">
        <v>260</v>
      </c>
      <c r="G262" s="190">
        <v>260</v>
      </c>
      <c r="H262" s="193">
        <v>40.299999999999997</v>
      </c>
    </row>
    <row r="263" spans="1:8" ht="14.25" thickBot="1">
      <c r="A263" s="187">
        <v>261</v>
      </c>
      <c r="B263" s="188">
        <v>261</v>
      </c>
      <c r="C263" s="192">
        <v>67.2</v>
      </c>
      <c r="F263" s="187">
        <v>261</v>
      </c>
      <c r="G263" s="188">
        <v>261</v>
      </c>
      <c r="H263" s="192">
        <v>40.43</v>
      </c>
    </row>
    <row r="264" spans="1:8" ht="14.25" thickBot="1">
      <c r="A264" s="189">
        <v>262</v>
      </c>
      <c r="B264" s="190">
        <v>262</v>
      </c>
      <c r="C264" s="193">
        <v>67.400000000000006</v>
      </c>
      <c r="F264" s="189">
        <v>262</v>
      </c>
      <c r="G264" s="190">
        <v>262</v>
      </c>
      <c r="H264" s="193">
        <v>40.56</v>
      </c>
    </row>
    <row r="265" spans="1:8" ht="14.25" thickBot="1">
      <c r="A265" s="187">
        <v>263</v>
      </c>
      <c r="B265" s="188">
        <v>263</v>
      </c>
      <c r="C265" s="192">
        <v>67.599999999999994</v>
      </c>
      <c r="F265" s="187">
        <v>263</v>
      </c>
      <c r="G265" s="188">
        <v>263</v>
      </c>
      <c r="H265" s="192">
        <v>40.69</v>
      </c>
    </row>
    <row r="266" spans="1:8" ht="14.25" thickBot="1">
      <c r="A266" s="189">
        <v>264</v>
      </c>
      <c r="B266" s="190">
        <v>264</v>
      </c>
      <c r="C266" s="193">
        <v>67.800000000000011</v>
      </c>
      <c r="F266" s="189">
        <v>264</v>
      </c>
      <c r="G266" s="190">
        <v>264</v>
      </c>
      <c r="H266" s="193">
        <v>40.82</v>
      </c>
    </row>
    <row r="267" spans="1:8" ht="14.25" thickBot="1">
      <c r="A267" s="187">
        <v>265</v>
      </c>
      <c r="B267" s="188">
        <v>265</v>
      </c>
      <c r="C267" s="192">
        <v>68</v>
      </c>
      <c r="F267" s="187">
        <v>265</v>
      </c>
      <c r="G267" s="188">
        <v>265</v>
      </c>
      <c r="H267" s="192">
        <v>40.950000000000003</v>
      </c>
    </row>
    <row r="268" spans="1:8" ht="14.25" thickBot="1">
      <c r="A268" s="189">
        <v>266</v>
      </c>
      <c r="B268" s="190">
        <v>266</v>
      </c>
      <c r="C268" s="193">
        <v>68.2</v>
      </c>
      <c r="F268" s="189">
        <v>266</v>
      </c>
      <c r="G268" s="190">
        <v>266</v>
      </c>
      <c r="H268" s="193">
        <v>41.08</v>
      </c>
    </row>
    <row r="269" spans="1:8" ht="14.25" thickBot="1">
      <c r="A269" s="187">
        <v>267</v>
      </c>
      <c r="B269" s="188">
        <v>267</v>
      </c>
      <c r="C269" s="192">
        <v>68.400000000000006</v>
      </c>
      <c r="F269" s="187">
        <v>267</v>
      </c>
      <c r="G269" s="188">
        <v>267</v>
      </c>
      <c r="H269" s="192">
        <v>41.21</v>
      </c>
    </row>
    <row r="270" spans="1:8" ht="14.25" thickBot="1">
      <c r="A270" s="189">
        <v>268</v>
      </c>
      <c r="B270" s="190">
        <v>268</v>
      </c>
      <c r="C270" s="193">
        <v>68.599999999999994</v>
      </c>
      <c r="F270" s="189">
        <v>268</v>
      </c>
      <c r="G270" s="190">
        <v>268</v>
      </c>
      <c r="H270" s="193">
        <v>41.34</v>
      </c>
    </row>
    <row r="271" spans="1:8" ht="14.25" thickBot="1">
      <c r="A271" s="187">
        <v>269</v>
      </c>
      <c r="B271" s="188">
        <v>269</v>
      </c>
      <c r="C271" s="192">
        <v>68.800000000000011</v>
      </c>
      <c r="F271" s="187">
        <v>269</v>
      </c>
      <c r="G271" s="188">
        <v>269</v>
      </c>
      <c r="H271" s="192">
        <v>41.47</v>
      </c>
    </row>
    <row r="272" spans="1:8" ht="14.25" thickBot="1">
      <c r="A272" s="189">
        <v>270</v>
      </c>
      <c r="B272" s="190">
        <v>270</v>
      </c>
      <c r="C272" s="193">
        <v>69</v>
      </c>
      <c r="F272" s="189">
        <v>270</v>
      </c>
      <c r="G272" s="190">
        <v>270</v>
      </c>
      <c r="H272" s="193">
        <v>41.6</v>
      </c>
    </row>
    <row r="273" spans="1:8" ht="14.25" thickBot="1">
      <c r="A273" s="187">
        <v>271</v>
      </c>
      <c r="B273" s="188">
        <v>271</v>
      </c>
      <c r="C273" s="192">
        <v>69.2</v>
      </c>
      <c r="F273" s="187">
        <v>271</v>
      </c>
      <c r="G273" s="188">
        <v>271</v>
      </c>
      <c r="H273" s="192">
        <v>41.73</v>
      </c>
    </row>
    <row r="274" spans="1:8" ht="14.25" thickBot="1">
      <c r="A274" s="189">
        <v>272</v>
      </c>
      <c r="B274" s="190">
        <v>272</v>
      </c>
      <c r="C274" s="193">
        <v>69.400000000000006</v>
      </c>
      <c r="F274" s="189">
        <v>272</v>
      </c>
      <c r="G274" s="190">
        <v>272</v>
      </c>
      <c r="H274" s="193">
        <v>41.86</v>
      </c>
    </row>
    <row r="275" spans="1:8" ht="14.25" thickBot="1">
      <c r="A275" s="187">
        <v>273</v>
      </c>
      <c r="B275" s="188">
        <v>273</v>
      </c>
      <c r="C275" s="192">
        <v>69.599999999999994</v>
      </c>
      <c r="F275" s="187">
        <v>273</v>
      </c>
      <c r="G275" s="188">
        <v>273</v>
      </c>
      <c r="H275" s="192">
        <v>41.99</v>
      </c>
    </row>
    <row r="276" spans="1:8" ht="14.25" thickBot="1">
      <c r="A276" s="189">
        <v>274</v>
      </c>
      <c r="B276" s="190">
        <v>274</v>
      </c>
      <c r="C276" s="193">
        <v>69.800000000000011</v>
      </c>
      <c r="F276" s="189">
        <v>274</v>
      </c>
      <c r="G276" s="190">
        <v>274</v>
      </c>
      <c r="H276" s="193">
        <v>42.120000000000005</v>
      </c>
    </row>
    <row r="277" spans="1:8" ht="14.25" thickBot="1">
      <c r="A277" s="187">
        <v>275</v>
      </c>
      <c r="B277" s="188">
        <v>275</v>
      </c>
      <c r="C277" s="192">
        <v>70</v>
      </c>
      <c r="F277" s="187">
        <v>275</v>
      </c>
      <c r="G277" s="188">
        <v>275</v>
      </c>
      <c r="H277" s="192">
        <v>42.25</v>
      </c>
    </row>
    <row r="278" spans="1:8" ht="14.25" thickBot="1">
      <c r="A278" s="189">
        <v>276</v>
      </c>
      <c r="B278" s="190">
        <v>276</v>
      </c>
      <c r="C278" s="193">
        <v>70.2</v>
      </c>
      <c r="F278" s="189">
        <v>276</v>
      </c>
      <c r="G278" s="190">
        <v>276</v>
      </c>
      <c r="H278" s="193">
        <v>42.38</v>
      </c>
    </row>
    <row r="279" spans="1:8" ht="14.25" thickBot="1">
      <c r="A279" s="187">
        <v>277</v>
      </c>
      <c r="B279" s="188">
        <v>277</v>
      </c>
      <c r="C279" s="192">
        <v>70.400000000000006</v>
      </c>
      <c r="F279" s="187">
        <v>277</v>
      </c>
      <c r="G279" s="188">
        <v>277</v>
      </c>
      <c r="H279" s="192">
        <v>42.510000000000005</v>
      </c>
    </row>
    <row r="280" spans="1:8" ht="14.25" thickBot="1">
      <c r="A280" s="189">
        <v>278</v>
      </c>
      <c r="B280" s="190">
        <v>278</v>
      </c>
      <c r="C280" s="193">
        <v>70.599999999999994</v>
      </c>
      <c r="F280" s="189">
        <v>278</v>
      </c>
      <c r="G280" s="190">
        <v>278</v>
      </c>
      <c r="H280" s="193">
        <v>42.64</v>
      </c>
    </row>
    <row r="281" spans="1:8" ht="14.25" thickBot="1">
      <c r="A281" s="187">
        <v>279</v>
      </c>
      <c r="B281" s="188">
        <v>279</v>
      </c>
      <c r="C281" s="192">
        <v>70.800000000000011</v>
      </c>
      <c r="F281" s="187">
        <v>279</v>
      </c>
      <c r="G281" s="188">
        <v>279</v>
      </c>
      <c r="H281" s="192">
        <v>42.77</v>
      </c>
    </row>
    <row r="282" spans="1:8" ht="14.25" thickBot="1">
      <c r="A282" s="189">
        <v>280</v>
      </c>
      <c r="B282" s="190">
        <v>280</v>
      </c>
      <c r="C282" s="193">
        <v>71</v>
      </c>
      <c r="F282" s="189">
        <v>280</v>
      </c>
      <c r="G282" s="190">
        <v>280</v>
      </c>
      <c r="H282" s="193">
        <v>42.900000000000006</v>
      </c>
    </row>
    <row r="283" spans="1:8" ht="14.25" thickBot="1">
      <c r="A283" s="187">
        <v>281</v>
      </c>
      <c r="B283" s="188">
        <v>281</v>
      </c>
      <c r="C283" s="192">
        <v>71.2</v>
      </c>
      <c r="F283" s="187">
        <v>281</v>
      </c>
      <c r="G283" s="188">
        <v>281</v>
      </c>
      <c r="H283" s="192">
        <v>43.03</v>
      </c>
    </row>
    <row r="284" spans="1:8" ht="14.25" thickBot="1">
      <c r="A284" s="189">
        <v>282</v>
      </c>
      <c r="B284" s="190">
        <v>282</v>
      </c>
      <c r="C284" s="193">
        <v>71.400000000000006</v>
      </c>
      <c r="F284" s="189">
        <v>282</v>
      </c>
      <c r="G284" s="190">
        <v>282</v>
      </c>
      <c r="H284" s="193">
        <v>43.16</v>
      </c>
    </row>
    <row r="285" spans="1:8" ht="14.25" thickBot="1">
      <c r="A285" s="187">
        <v>283</v>
      </c>
      <c r="B285" s="188">
        <v>283</v>
      </c>
      <c r="C285" s="192">
        <v>71.599999999999994</v>
      </c>
      <c r="F285" s="187">
        <v>283</v>
      </c>
      <c r="G285" s="188">
        <v>283</v>
      </c>
      <c r="H285" s="192">
        <v>43.290000000000006</v>
      </c>
    </row>
    <row r="286" spans="1:8" ht="14.25" thickBot="1">
      <c r="A286" s="189">
        <v>284</v>
      </c>
      <c r="B286" s="190">
        <v>284</v>
      </c>
      <c r="C286" s="193">
        <v>71.800000000000011</v>
      </c>
      <c r="F286" s="189">
        <v>284</v>
      </c>
      <c r="G286" s="190">
        <v>284</v>
      </c>
      <c r="H286" s="193">
        <v>43.42</v>
      </c>
    </row>
    <row r="287" spans="1:8" ht="14.25" thickBot="1">
      <c r="A287" s="187">
        <v>285</v>
      </c>
      <c r="B287" s="188">
        <v>285</v>
      </c>
      <c r="C287" s="192">
        <v>72</v>
      </c>
      <c r="F287" s="187">
        <v>285</v>
      </c>
      <c r="G287" s="188">
        <v>285</v>
      </c>
      <c r="H287" s="192">
        <v>43.55</v>
      </c>
    </row>
    <row r="288" spans="1:8" ht="14.25" thickBot="1">
      <c r="A288" s="189">
        <v>286</v>
      </c>
      <c r="B288" s="190">
        <v>286</v>
      </c>
      <c r="C288" s="193">
        <v>72.2</v>
      </c>
      <c r="F288" s="189">
        <v>286</v>
      </c>
      <c r="G288" s="190">
        <v>286</v>
      </c>
      <c r="H288" s="193">
        <v>43.68</v>
      </c>
    </row>
    <row r="289" spans="1:8" ht="14.25" thickBot="1">
      <c r="A289" s="187">
        <v>287</v>
      </c>
      <c r="B289" s="188">
        <v>287</v>
      </c>
      <c r="C289" s="192">
        <v>72.400000000000006</v>
      </c>
      <c r="F289" s="187">
        <v>287</v>
      </c>
      <c r="G289" s="188">
        <v>287</v>
      </c>
      <c r="H289" s="192">
        <v>43.81</v>
      </c>
    </row>
    <row r="290" spans="1:8" ht="14.25" thickBot="1">
      <c r="A290" s="189">
        <v>288</v>
      </c>
      <c r="B290" s="190">
        <v>288</v>
      </c>
      <c r="C290" s="193">
        <v>72.599999999999994</v>
      </c>
      <c r="F290" s="189">
        <v>288</v>
      </c>
      <c r="G290" s="190">
        <v>288</v>
      </c>
      <c r="H290" s="193">
        <v>43.94</v>
      </c>
    </row>
    <row r="291" spans="1:8" ht="14.25" thickBot="1">
      <c r="A291" s="187">
        <v>289</v>
      </c>
      <c r="B291" s="188">
        <v>289</v>
      </c>
      <c r="C291" s="192">
        <v>72.800000000000011</v>
      </c>
      <c r="F291" s="187">
        <v>289</v>
      </c>
      <c r="G291" s="188">
        <v>289</v>
      </c>
      <c r="H291" s="192">
        <v>44.07</v>
      </c>
    </row>
    <row r="292" spans="1:8" ht="14.25" thickBot="1">
      <c r="A292" s="189">
        <v>290</v>
      </c>
      <c r="B292" s="190">
        <v>290</v>
      </c>
      <c r="C292" s="193">
        <v>73</v>
      </c>
      <c r="F292" s="189">
        <v>290</v>
      </c>
      <c r="G292" s="190">
        <v>290</v>
      </c>
      <c r="H292" s="193">
        <v>44.2</v>
      </c>
    </row>
    <row r="293" spans="1:8" ht="14.25" thickBot="1">
      <c r="A293" s="187">
        <v>291</v>
      </c>
      <c r="B293" s="188">
        <v>291</v>
      </c>
      <c r="C293" s="192">
        <v>73.2</v>
      </c>
      <c r="F293" s="187">
        <v>291</v>
      </c>
      <c r="G293" s="188">
        <v>291</v>
      </c>
      <c r="H293" s="192">
        <v>44.33</v>
      </c>
    </row>
    <row r="294" spans="1:8" ht="14.25" thickBot="1">
      <c r="A294" s="189">
        <v>292</v>
      </c>
      <c r="B294" s="190">
        <v>292</v>
      </c>
      <c r="C294" s="193">
        <v>73.400000000000006</v>
      </c>
      <c r="F294" s="189">
        <v>292</v>
      </c>
      <c r="G294" s="190">
        <v>292</v>
      </c>
      <c r="H294" s="193">
        <v>44.46</v>
      </c>
    </row>
    <row r="295" spans="1:8" ht="14.25" thickBot="1">
      <c r="A295" s="187">
        <v>293</v>
      </c>
      <c r="B295" s="188">
        <v>293</v>
      </c>
      <c r="C295" s="192">
        <v>73.599999999999994</v>
      </c>
      <c r="F295" s="187">
        <v>293</v>
      </c>
      <c r="G295" s="188">
        <v>293</v>
      </c>
      <c r="H295" s="192">
        <v>44.59</v>
      </c>
    </row>
    <row r="296" spans="1:8" ht="14.25" thickBot="1">
      <c r="A296" s="189">
        <v>294</v>
      </c>
      <c r="B296" s="190">
        <v>294</v>
      </c>
      <c r="C296" s="193">
        <v>73.800000000000011</v>
      </c>
      <c r="F296" s="189">
        <v>294</v>
      </c>
      <c r="G296" s="190">
        <v>294</v>
      </c>
      <c r="H296" s="193">
        <v>44.72</v>
      </c>
    </row>
    <row r="297" spans="1:8" ht="14.25" thickBot="1">
      <c r="A297" s="187">
        <v>295</v>
      </c>
      <c r="B297" s="188">
        <v>295</v>
      </c>
      <c r="C297" s="192">
        <v>74</v>
      </c>
      <c r="F297" s="187">
        <v>295</v>
      </c>
      <c r="G297" s="188">
        <v>295</v>
      </c>
      <c r="H297" s="192">
        <v>44.85</v>
      </c>
    </row>
    <row r="298" spans="1:8" ht="14.25" thickBot="1">
      <c r="A298" s="189">
        <v>296</v>
      </c>
      <c r="B298" s="190">
        <v>296</v>
      </c>
      <c r="C298" s="193">
        <v>74.2</v>
      </c>
      <c r="F298" s="189">
        <v>296</v>
      </c>
      <c r="G298" s="190">
        <v>296</v>
      </c>
      <c r="H298" s="193">
        <v>44.98</v>
      </c>
    </row>
    <row r="299" spans="1:8" ht="14.25" thickBot="1">
      <c r="A299" s="187">
        <v>297</v>
      </c>
      <c r="B299" s="188">
        <v>297</v>
      </c>
      <c r="C299" s="192">
        <v>74.400000000000006</v>
      </c>
      <c r="F299" s="187">
        <v>297</v>
      </c>
      <c r="G299" s="188">
        <v>297</v>
      </c>
      <c r="H299" s="192">
        <v>45.11</v>
      </c>
    </row>
    <row r="300" spans="1:8" ht="14.25" thickBot="1">
      <c r="A300" s="189">
        <v>298</v>
      </c>
      <c r="B300" s="190">
        <v>298</v>
      </c>
      <c r="C300" s="193">
        <v>74.599999999999994</v>
      </c>
      <c r="F300" s="189">
        <v>298</v>
      </c>
      <c r="G300" s="190">
        <v>298</v>
      </c>
      <c r="H300" s="193">
        <v>45.24</v>
      </c>
    </row>
    <row r="301" spans="1:8" ht="14.25" thickBot="1">
      <c r="A301" s="187">
        <v>299</v>
      </c>
      <c r="B301" s="188">
        <v>299</v>
      </c>
      <c r="C301" s="192">
        <v>74.800000000000011</v>
      </c>
      <c r="F301" s="187">
        <v>299</v>
      </c>
      <c r="G301" s="188">
        <v>299</v>
      </c>
      <c r="H301" s="192">
        <v>45.370000000000005</v>
      </c>
    </row>
    <row r="302" spans="1:8" ht="14.25" thickBot="1">
      <c r="A302" s="189">
        <v>300</v>
      </c>
      <c r="B302" s="190">
        <v>300</v>
      </c>
      <c r="C302" s="193">
        <v>75</v>
      </c>
      <c r="F302" s="189">
        <v>300</v>
      </c>
      <c r="G302" s="190">
        <v>300</v>
      </c>
      <c r="H302" s="193">
        <v>45.5</v>
      </c>
    </row>
    <row r="303" spans="1:8" ht="14.25" thickBot="1">
      <c r="A303" s="187">
        <v>301</v>
      </c>
      <c r="B303" s="188">
        <v>301</v>
      </c>
      <c r="C303" s="192">
        <v>75.099999999999994</v>
      </c>
      <c r="F303" s="187">
        <v>301</v>
      </c>
      <c r="G303" s="188">
        <v>301</v>
      </c>
      <c r="H303" s="192">
        <v>45.57</v>
      </c>
    </row>
    <row r="304" spans="1:8" ht="14.25" thickBot="1">
      <c r="A304" s="189">
        <v>302</v>
      </c>
      <c r="B304" s="190">
        <v>302</v>
      </c>
      <c r="C304" s="193">
        <v>75.2</v>
      </c>
      <c r="F304" s="189">
        <v>302</v>
      </c>
      <c r="G304" s="190">
        <v>302</v>
      </c>
      <c r="H304" s="193">
        <v>45.64</v>
      </c>
    </row>
    <row r="305" spans="1:8" ht="14.25" thickBot="1">
      <c r="A305" s="187">
        <v>303</v>
      </c>
      <c r="B305" s="188">
        <v>303</v>
      </c>
      <c r="C305" s="192">
        <v>75.3</v>
      </c>
      <c r="F305" s="187">
        <v>303</v>
      </c>
      <c r="G305" s="188">
        <v>303</v>
      </c>
      <c r="H305" s="192">
        <v>45.71</v>
      </c>
    </row>
    <row r="306" spans="1:8" ht="14.25" thickBot="1">
      <c r="A306" s="189">
        <v>304</v>
      </c>
      <c r="B306" s="190">
        <v>304</v>
      </c>
      <c r="C306" s="193">
        <v>75.400000000000006</v>
      </c>
      <c r="F306" s="189">
        <v>304</v>
      </c>
      <c r="G306" s="190">
        <v>304</v>
      </c>
      <c r="H306" s="193">
        <v>45.78</v>
      </c>
    </row>
    <row r="307" spans="1:8" ht="14.25" thickBot="1">
      <c r="A307" s="187">
        <v>305</v>
      </c>
      <c r="B307" s="188">
        <v>305</v>
      </c>
      <c r="C307" s="192">
        <v>75.5</v>
      </c>
      <c r="F307" s="187">
        <v>305</v>
      </c>
      <c r="G307" s="188">
        <v>305</v>
      </c>
      <c r="H307" s="192">
        <v>45.85</v>
      </c>
    </row>
    <row r="308" spans="1:8" ht="14.25" thickBot="1">
      <c r="A308" s="189">
        <v>306</v>
      </c>
      <c r="B308" s="190">
        <v>306</v>
      </c>
      <c r="C308" s="193">
        <v>75.599999999999994</v>
      </c>
      <c r="F308" s="189">
        <v>306</v>
      </c>
      <c r="G308" s="190">
        <v>306</v>
      </c>
      <c r="H308" s="193">
        <v>45.92</v>
      </c>
    </row>
    <row r="309" spans="1:8" ht="14.25" thickBot="1">
      <c r="A309" s="187">
        <v>307</v>
      </c>
      <c r="B309" s="188">
        <v>307</v>
      </c>
      <c r="C309" s="192">
        <v>75.7</v>
      </c>
      <c r="F309" s="187">
        <v>307</v>
      </c>
      <c r="G309" s="188">
        <v>307</v>
      </c>
      <c r="H309" s="192">
        <v>45.99</v>
      </c>
    </row>
    <row r="310" spans="1:8" ht="14.25" thickBot="1">
      <c r="A310" s="189">
        <v>308</v>
      </c>
      <c r="B310" s="190">
        <v>308</v>
      </c>
      <c r="C310" s="193">
        <v>75.8</v>
      </c>
      <c r="F310" s="189">
        <v>308</v>
      </c>
      <c r="G310" s="190">
        <v>308</v>
      </c>
      <c r="H310" s="193">
        <v>46.06</v>
      </c>
    </row>
    <row r="311" spans="1:8" ht="14.25" thickBot="1">
      <c r="A311" s="187">
        <v>309</v>
      </c>
      <c r="B311" s="188">
        <v>309</v>
      </c>
      <c r="C311" s="192">
        <v>75.900000000000006</v>
      </c>
      <c r="F311" s="187">
        <v>309</v>
      </c>
      <c r="G311" s="188">
        <v>309</v>
      </c>
      <c r="H311" s="192">
        <v>46.13</v>
      </c>
    </row>
    <row r="312" spans="1:8" ht="14.25" thickBot="1">
      <c r="A312" s="189">
        <v>310</v>
      </c>
      <c r="B312" s="190">
        <v>310</v>
      </c>
      <c r="C312" s="193">
        <v>76</v>
      </c>
      <c r="F312" s="189">
        <v>310</v>
      </c>
      <c r="G312" s="190">
        <v>310</v>
      </c>
      <c r="H312" s="193">
        <v>46.2</v>
      </c>
    </row>
    <row r="313" spans="1:8" ht="14.25" thickBot="1">
      <c r="A313" s="187">
        <v>311</v>
      </c>
      <c r="B313" s="188">
        <v>311</v>
      </c>
      <c r="C313" s="192">
        <v>76.099999999999994</v>
      </c>
      <c r="F313" s="187">
        <v>311</v>
      </c>
      <c r="G313" s="188">
        <v>311</v>
      </c>
      <c r="H313" s="192">
        <v>46.27</v>
      </c>
    </row>
    <row r="314" spans="1:8" ht="14.25" thickBot="1">
      <c r="A314" s="189">
        <v>312</v>
      </c>
      <c r="B314" s="190">
        <v>312</v>
      </c>
      <c r="C314" s="193">
        <v>76.2</v>
      </c>
      <c r="F314" s="189">
        <v>312</v>
      </c>
      <c r="G314" s="190">
        <v>312</v>
      </c>
      <c r="H314" s="193">
        <v>46.34</v>
      </c>
    </row>
    <row r="315" spans="1:8" ht="14.25" thickBot="1">
      <c r="A315" s="187">
        <v>313</v>
      </c>
      <c r="B315" s="188">
        <v>313</v>
      </c>
      <c r="C315" s="192">
        <v>76.3</v>
      </c>
      <c r="F315" s="187">
        <v>313</v>
      </c>
      <c r="G315" s="188">
        <v>313</v>
      </c>
      <c r="H315" s="192">
        <v>46.41</v>
      </c>
    </row>
    <row r="316" spans="1:8" ht="14.25" thickBot="1">
      <c r="A316" s="189">
        <v>314</v>
      </c>
      <c r="B316" s="190">
        <v>314</v>
      </c>
      <c r="C316" s="193">
        <v>76.400000000000006</v>
      </c>
      <c r="F316" s="189">
        <v>314</v>
      </c>
      <c r="G316" s="190">
        <v>314</v>
      </c>
      <c r="H316" s="193">
        <v>46.48</v>
      </c>
    </row>
    <row r="317" spans="1:8" ht="14.25" thickBot="1">
      <c r="A317" s="187">
        <v>315</v>
      </c>
      <c r="B317" s="188">
        <v>315</v>
      </c>
      <c r="C317" s="192">
        <v>76.5</v>
      </c>
      <c r="F317" s="187">
        <v>315</v>
      </c>
      <c r="G317" s="188">
        <v>315</v>
      </c>
      <c r="H317" s="192">
        <v>46.55</v>
      </c>
    </row>
    <row r="318" spans="1:8" ht="14.25" thickBot="1">
      <c r="A318" s="189">
        <v>316</v>
      </c>
      <c r="B318" s="190">
        <v>316</v>
      </c>
      <c r="C318" s="193">
        <v>76.599999999999994</v>
      </c>
      <c r="F318" s="189">
        <v>316</v>
      </c>
      <c r="G318" s="190">
        <v>316</v>
      </c>
      <c r="H318" s="193">
        <v>46.62</v>
      </c>
    </row>
    <row r="319" spans="1:8" ht="14.25" thickBot="1">
      <c r="A319" s="187">
        <v>317</v>
      </c>
      <c r="B319" s="188">
        <v>317</v>
      </c>
      <c r="C319" s="192">
        <v>76.7</v>
      </c>
      <c r="F319" s="187">
        <v>317</v>
      </c>
      <c r="G319" s="188">
        <v>317</v>
      </c>
      <c r="H319" s="192">
        <v>46.69</v>
      </c>
    </row>
    <row r="320" spans="1:8" ht="14.25" thickBot="1">
      <c r="A320" s="189">
        <v>318</v>
      </c>
      <c r="B320" s="190">
        <v>318</v>
      </c>
      <c r="C320" s="193">
        <v>76.8</v>
      </c>
      <c r="F320" s="189">
        <v>318</v>
      </c>
      <c r="G320" s="190">
        <v>318</v>
      </c>
      <c r="H320" s="193">
        <v>46.76</v>
      </c>
    </row>
    <row r="321" spans="1:8" ht="14.25" thickBot="1">
      <c r="A321" s="187">
        <v>319</v>
      </c>
      <c r="B321" s="188">
        <v>319</v>
      </c>
      <c r="C321" s="192">
        <v>76.900000000000006</v>
      </c>
      <c r="F321" s="187">
        <v>319</v>
      </c>
      <c r="G321" s="188">
        <v>319</v>
      </c>
      <c r="H321" s="192">
        <v>46.83</v>
      </c>
    </row>
    <row r="322" spans="1:8" ht="14.25" thickBot="1">
      <c r="A322" s="189">
        <v>320</v>
      </c>
      <c r="B322" s="190">
        <v>320</v>
      </c>
      <c r="C322" s="193">
        <v>77</v>
      </c>
      <c r="F322" s="189">
        <v>320</v>
      </c>
      <c r="G322" s="190">
        <v>320</v>
      </c>
      <c r="H322" s="193">
        <v>46.9</v>
      </c>
    </row>
    <row r="323" spans="1:8" ht="14.25" thickBot="1">
      <c r="A323" s="187">
        <v>321</v>
      </c>
      <c r="B323" s="188">
        <v>321</v>
      </c>
      <c r="C323" s="192">
        <v>77.099999999999994</v>
      </c>
      <c r="F323" s="187">
        <v>321</v>
      </c>
      <c r="G323" s="188">
        <v>321</v>
      </c>
      <c r="H323" s="192">
        <v>46.97</v>
      </c>
    </row>
    <row r="324" spans="1:8" ht="14.25" thickBot="1">
      <c r="A324" s="189">
        <v>322</v>
      </c>
      <c r="B324" s="190">
        <v>322</v>
      </c>
      <c r="C324" s="193">
        <v>77.2</v>
      </c>
      <c r="F324" s="189">
        <v>322</v>
      </c>
      <c r="G324" s="190">
        <v>322</v>
      </c>
      <c r="H324" s="193">
        <v>47.04</v>
      </c>
    </row>
    <row r="325" spans="1:8" ht="14.25" thickBot="1">
      <c r="A325" s="187">
        <v>323</v>
      </c>
      <c r="B325" s="188">
        <v>323</v>
      </c>
      <c r="C325" s="192">
        <v>77.3</v>
      </c>
      <c r="F325" s="187">
        <v>323</v>
      </c>
      <c r="G325" s="188">
        <v>323</v>
      </c>
      <c r="H325" s="192">
        <v>47.11</v>
      </c>
    </row>
    <row r="326" spans="1:8" ht="14.25" thickBot="1">
      <c r="A326" s="189">
        <v>324</v>
      </c>
      <c r="B326" s="190">
        <v>324</v>
      </c>
      <c r="C326" s="193">
        <v>77.400000000000006</v>
      </c>
      <c r="F326" s="189">
        <v>324</v>
      </c>
      <c r="G326" s="190">
        <v>324</v>
      </c>
      <c r="H326" s="193">
        <v>47.18</v>
      </c>
    </row>
    <row r="327" spans="1:8" ht="14.25" thickBot="1">
      <c r="A327" s="187">
        <v>325</v>
      </c>
      <c r="B327" s="188">
        <v>325</v>
      </c>
      <c r="C327" s="192">
        <v>77.5</v>
      </c>
      <c r="F327" s="187">
        <v>325</v>
      </c>
      <c r="G327" s="188">
        <v>325</v>
      </c>
      <c r="H327" s="192">
        <v>47.25</v>
      </c>
    </row>
    <row r="328" spans="1:8" ht="14.25" thickBot="1">
      <c r="A328" s="189">
        <v>326</v>
      </c>
      <c r="B328" s="190">
        <v>326</v>
      </c>
      <c r="C328" s="193">
        <v>77.599999999999994</v>
      </c>
      <c r="F328" s="189">
        <v>326</v>
      </c>
      <c r="G328" s="190">
        <v>326</v>
      </c>
      <c r="H328" s="193">
        <v>47.32</v>
      </c>
    </row>
    <row r="329" spans="1:8" ht="14.25" thickBot="1">
      <c r="A329" s="187">
        <v>327</v>
      </c>
      <c r="B329" s="188">
        <v>327</v>
      </c>
      <c r="C329" s="192">
        <v>77.7</v>
      </c>
      <c r="F329" s="187">
        <v>327</v>
      </c>
      <c r="G329" s="188">
        <v>327</v>
      </c>
      <c r="H329" s="192">
        <v>47.39</v>
      </c>
    </row>
    <row r="330" spans="1:8" ht="14.25" thickBot="1">
      <c r="A330" s="189">
        <v>328</v>
      </c>
      <c r="B330" s="190">
        <v>328</v>
      </c>
      <c r="C330" s="193">
        <v>77.8</v>
      </c>
      <c r="F330" s="189">
        <v>328</v>
      </c>
      <c r="G330" s="190">
        <v>328</v>
      </c>
      <c r="H330" s="193">
        <v>47.46</v>
      </c>
    </row>
    <row r="331" spans="1:8" ht="14.25" thickBot="1">
      <c r="A331" s="187">
        <v>329</v>
      </c>
      <c r="B331" s="188">
        <v>329</v>
      </c>
      <c r="C331" s="192">
        <v>77.900000000000006</v>
      </c>
      <c r="F331" s="187">
        <v>329</v>
      </c>
      <c r="G331" s="188">
        <v>329</v>
      </c>
      <c r="H331" s="192">
        <v>47.53</v>
      </c>
    </row>
    <row r="332" spans="1:8" ht="14.25" thickBot="1">
      <c r="A332" s="189">
        <v>330</v>
      </c>
      <c r="B332" s="190">
        <v>330</v>
      </c>
      <c r="C332" s="193">
        <v>78</v>
      </c>
      <c r="F332" s="189">
        <v>330</v>
      </c>
      <c r="G332" s="190">
        <v>330</v>
      </c>
      <c r="H332" s="193">
        <v>47.6</v>
      </c>
    </row>
    <row r="333" spans="1:8" ht="14.25" thickBot="1">
      <c r="A333" s="187">
        <v>331</v>
      </c>
      <c r="B333" s="188">
        <v>331</v>
      </c>
      <c r="C333" s="192">
        <v>78.099999999999994</v>
      </c>
      <c r="F333" s="187">
        <v>331</v>
      </c>
      <c r="G333" s="188">
        <v>331</v>
      </c>
      <c r="H333" s="192">
        <v>47.67</v>
      </c>
    </row>
    <row r="334" spans="1:8" ht="14.25" thickBot="1">
      <c r="A334" s="189">
        <v>332</v>
      </c>
      <c r="B334" s="190">
        <v>332</v>
      </c>
      <c r="C334" s="193">
        <v>78.2</v>
      </c>
      <c r="F334" s="189">
        <v>332</v>
      </c>
      <c r="G334" s="190">
        <v>332</v>
      </c>
      <c r="H334" s="193">
        <v>47.74</v>
      </c>
    </row>
    <row r="335" spans="1:8" ht="14.25" thickBot="1">
      <c r="A335" s="187">
        <v>333</v>
      </c>
      <c r="B335" s="188">
        <v>333</v>
      </c>
      <c r="C335" s="192">
        <v>78.3</v>
      </c>
      <c r="F335" s="187">
        <v>333</v>
      </c>
      <c r="G335" s="188">
        <v>333</v>
      </c>
      <c r="H335" s="192">
        <v>47.81</v>
      </c>
    </row>
    <row r="336" spans="1:8" ht="14.25" thickBot="1">
      <c r="A336" s="189">
        <v>334</v>
      </c>
      <c r="B336" s="190">
        <v>334</v>
      </c>
      <c r="C336" s="193">
        <v>78.400000000000006</v>
      </c>
      <c r="F336" s="189">
        <v>334</v>
      </c>
      <c r="G336" s="190">
        <v>334</v>
      </c>
      <c r="H336" s="193">
        <v>47.88</v>
      </c>
    </row>
    <row r="337" spans="1:8" ht="14.25" thickBot="1">
      <c r="A337" s="187">
        <v>335</v>
      </c>
      <c r="B337" s="188">
        <v>335</v>
      </c>
      <c r="C337" s="192">
        <v>78.5</v>
      </c>
      <c r="F337" s="187">
        <v>335</v>
      </c>
      <c r="G337" s="188">
        <v>335</v>
      </c>
      <c r="H337" s="192">
        <v>47.95</v>
      </c>
    </row>
    <row r="338" spans="1:8" ht="14.25" thickBot="1">
      <c r="A338" s="189">
        <v>336</v>
      </c>
      <c r="B338" s="190">
        <v>336</v>
      </c>
      <c r="C338" s="193">
        <v>78.599999999999994</v>
      </c>
      <c r="F338" s="189">
        <v>336</v>
      </c>
      <c r="G338" s="190">
        <v>336</v>
      </c>
      <c r="H338" s="193">
        <v>48.02</v>
      </c>
    </row>
    <row r="339" spans="1:8" ht="14.25" thickBot="1">
      <c r="A339" s="187">
        <v>337</v>
      </c>
      <c r="B339" s="188">
        <v>337</v>
      </c>
      <c r="C339" s="192">
        <v>78.7</v>
      </c>
      <c r="F339" s="187">
        <v>337</v>
      </c>
      <c r="G339" s="188">
        <v>337</v>
      </c>
      <c r="H339" s="192">
        <v>48.09</v>
      </c>
    </row>
    <row r="340" spans="1:8" ht="14.25" thickBot="1">
      <c r="A340" s="189">
        <v>338</v>
      </c>
      <c r="B340" s="190">
        <v>338</v>
      </c>
      <c r="C340" s="193">
        <v>78.8</v>
      </c>
      <c r="F340" s="189">
        <v>338</v>
      </c>
      <c r="G340" s="190">
        <v>338</v>
      </c>
      <c r="H340" s="193">
        <v>48.16</v>
      </c>
    </row>
    <row r="341" spans="1:8" ht="14.25" thickBot="1">
      <c r="A341" s="187">
        <v>339</v>
      </c>
      <c r="B341" s="188">
        <v>339</v>
      </c>
      <c r="C341" s="192">
        <v>78.900000000000006</v>
      </c>
      <c r="F341" s="187">
        <v>339</v>
      </c>
      <c r="G341" s="188">
        <v>339</v>
      </c>
      <c r="H341" s="192">
        <v>48.23</v>
      </c>
    </row>
    <row r="342" spans="1:8" ht="14.25" thickBot="1">
      <c r="A342" s="189">
        <v>340</v>
      </c>
      <c r="B342" s="190">
        <v>340</v>
      </c>
      <c r="C342" s="193">
        <v>79</v>
      </c>
      <c r="F342" s="189">
        <v>340</v>
      </c>
      <c r="G342" s="190">
        <v>340</v>
      </c>
      <c r="H342" s="193">
        <v>48.3</v>
      </c>
    </row>
    <row r="343" spans="1:8" ht="14.25" thickBot="1">
      <c r="A343" s="187">
        <v>341</v>
      </c>
      <c r="B343" s="188">
        <v>341</v>
      </c>
      <c r="C343" s="192">
        <v>79.099999999999994</v>
      </c>
      <c r="F343" s="187">
        <v>341</v>
      </c>
      <c r="G343" s="188">
        <v>341</v>
      </c>
      <c r="H343" s="192">
        <v>48.37</v>
      </c>
    </row>
    <row r="344" spans="1:8" ht="14.25" thickBot="1">
      <c r="A344" s="189">
        <v>342</v>
      </c>
      <c r="B344" s="190">
        <v>342</v>
      </c>
      <c r="C344" s="193">
        <v>79.2</v>
      </c>
      <c r="F344" s="189">
        <v>342</v>
      </c>
      <c r="G344" s="190">
        <v>342</v>
      </c>
      <c r="H344" s="193">
        <v>48.44</v>
      </c>
    </row>
    <row r="345" spans="1:8" ht="14.25" thickBot="1">
      <c r="A345" s="187">
        <v>343</v>
      </c>
      <c r="B345" s="188">
        <v>343</v>
      </c>
      <c r="C345" s="192">
        <v>79.3</v>
      </c>
      <c r="F345" s="187">
        <v>343</v>
      </c>
      <c r="G345" s="188">
        <v>343</v>
      </c>
      <c r="H345" s="192">
        <v>48.51</v>
      </c>
    </row>
    <row r="346" spans="1:8" ht="14.25" thickBot="1">
      <c r="A346" s="189">
        <v>344</v>
      </c>
      <c r="B346" s="190">
        <v>344</v>
      </c>
      <c r="C346" s="193">
        <v>79.400000000000006</v>
      </c>
      <c r="F346" s="189">
        <v>344</v>
      </c>
      <c r="G346" s="190">
        <v>344</v>
      </c>
      <c r="H346" s="193">
        <v>48.58</v>
      </c>
    </row>
    <row r="347" spans="1:8" ht="14.25" thickBot="1">
      <c r="A347" s="187">
        <v>345</v>
      </c>
      <c r="B347" s="188">
        <v>345</v>
      </c>
      <c r="C347" s="192">
        <v>79.5</v>
      </c>
      <c r="F347" s="187">
        <v>345</v>
      </c>
      <c r="G347" s="188">
        <v>345</v>
      </c>
      <c r="H347" s="192">
        <v>48.65</v>
      </c>
    </row>
    <row r="348" spans="1:8" ht="14.25" thickBot="1">
      <c r="A348" s="189">
        <v>346</v>
      </c>
      <c r="B348" s="190">
        <v>346</v>
      </c>
      <c r="C348" s="193">
        <v>79.599999999999994</v>
      </c>
      <c r="F348" s="189">
        <v>346</v>
      </c>
      <c r="G348" s="190">
        <v>346</v>
      </c>
      <c r="H348" s="193">
        <v>48.72</v>
      </c>
    </row>
    <row r="349" spans="1:8" ht="14.25" thickBot="1">
      <c r="A349" s="187">
        <v>347</v>
      </c>
      <c r="B349" s="188">
        <v>347</v>
      </c>
      <c r="C349" s="192">
        <v>79.7</v>
      </c>
      <c r="F349" s="187">
        <v>347</v>
      </c>
      <c r="G349" s="188">
        <v>347</v>
      </c>
      <c r="H349" s="192">
        <v>48.79</v>
      </c>
    </row>
    <row r="350" spans="1:8" ht="14.25" thickBot="1">
      <c r="A350" s="189">
        <v>348</v>
      </c>
      <c r="B350" s="190">
        <v>348</v>
      </c>
      <c r="C350" s="193">
        <v>79.8</v>
      </c>
      <c r="F350" s="189">
        <v>348</v>
      </c>
      <c r="G350" s="190">
        <v>348</v>
      </c>
      <c r="H350" s="193">
        <v>48.86</v>
      </c>
    </row>
    <row r="351" spans="1:8" ht="14.25" thickBot="1">
      <c r="A351" s="187">
        <v>349</v>
      </c>
      <c r="B351" s="188">
        <v>349</v>
      </c>
      <c r="C351" s="192">
        <v>79.900000000000006</v>
      </c>
      <c r="F351" s="187">
        <v>349</v>
      </c>
      <c r="G351" s="188">
        <v>349</v>
      </c>
      <c r="H351" s="192">
        <v>48.93</v>
      </c>
    </row>
    <row r="352" spans="1:8" ht="14.25" thickBot="1">
      <c r="A352" s="189">
        <v>350</v>
      </c>
      <c r="B352" s="190">
        <v>350</v>
      </c>
      <c r="C352" s="193">
        <v>80</v>
      </c>
      <c r="F352" s="189">
        <v>350</v>
      </c>
      <c r="G352" s="190">
        <v>350</v>
      </c>
      <c r="H352" s="193">
        <v>49</v>
      </c>
    </row>
    <row r="353" spans="1:8" ht="14.25" thickBot="1">
      <c r="A353" s="187">
        <v>351</v>
      </c>
      <c r="B353" s="188">
        <v>351</v>
      </c>
      <c r="C353" s="192">
        <v>80.099999999999994</v>
      </c>
      <c r="F353" s="187">
        <v>351</v>
      </c>
      <c r="G353" s="188">
        <v>351</v>
      </c>
      <c r="H353" s="192">
        <v>49.07</v>
      </c>
    </row>
    <row r="354" spans="1:8" ht="14.25" thickBot="1">
      <c r="A354" s="189">
        <v>352</v>
      </c>
      <c r="B354" s="190">
        <v>352</v>
      </c>
      <c r="C354" s="193">
        <v>80.2</v>
      </c>
      <c r="F354" s="189">
        <v>352</v>
      </c>
      <c r="G354" s="190">
        <v>352</v>
      </c>
      <c r="H354" s="193">
        <v>49.14</v>
      </c>
    </row>
    <row r="355" spans="1:8" ht="14.25" thickBot="1">
      <c r="A355" s="187">
        <v>353</v>
      </c>
      <c r="B355" s="188">
        <v>353</v>
      </c>
      <c r="C355" s="192">
        <v>80.3</v>
      </c>
      <c r="F355" s="187">
        <v>353</v>
      </c>
      <c r="G355" s="188">
        <v>353</v>
      </c>
      <c r="H355" s="192">
        <v>49.21</v>
      </c>
    </row>
    <row r="356" spans="1:8" ht="14.25" thickBot="1">
      <c r="A356" s="189">
        <v>354</v>
      </c>
      <c r="B356" s="190">
        <v>354</v>
      </c>
      <c r="C356" s="193">
        <v>80.400000000000006</v>
      </c>
      <c r="F356" s="189">
        <v>354</v>
      </c>
      <c r="G356" s="190">
        <v>354</v>
      </c>
      <c r="H356" s="193">
        <v>49.28</v>
      </c>
    </row>
    <row r="357" spans="1:8" ht="14.25" thickBot="1">
      <c r="A357" s="187">
        <v>355</v>
      </c>
      <c r="B357" s="188">
        <v>355</v>
      </c>
      <c r="C357" s="192">
        <v>80.5</v>
      </c>
      <c r="F357" s="187">
        <v>355</v>
      </c>
      <c r="G357" s="188">
        <v>355</v>
      </c>
      <c r="H357" s="192">
        <v>49.35</v>
      </c>
    </row>
    <row r="358" spans="1:8" ht="14.25" thickBot="1">
      <c r="A358" s="189">
        <v>356</v>
      </c>
      <c r="B358" s="190">
        <v>356</v>
      </c>
      <c r="C358" s="193">
        <v>80.599999999999994</v>
      </c>
      <c r="F358" s="189">
        <v>356</v>
      </c>
      <c r="G358" s="190">
        <v>356</v>
      </c>
      <c r="H358" s="193">
        <v>49.42</v>
      </c>
    </row>
    <row r="359" spans="1:8" ht="14.25" thickBot="1">
      <c r="A359" s="187">
        <v>357</v>
      </c>
      <c r="B359" s="188">
        <v>357</v>
      </c>
      <c r="C359" s="192">
        <v>80.7</v>
      </c>
      <c r="F359" s="187">
        <v>357</v>
      </c>
      <c r="G359" s="188">
        <v>357</v>
      </c>
      <c r="H359" s="192">
        <v>49.49</v>
      </c>
    </row>
    <row r="360" spans="1:8" ht="14.25" thickBot="1">
      <c r="A360" s="189">
        <v>358</v>
      </c>
      <c r="B360" s="190">
        <v>358</v>
      </c>
      <c r="C360" s="193">
        <v>80.8</v>
      </c>
      <c r="F360" s="189">
        <v>358</v>
      </c>
      <c r="G360" s="190">
        <v>358</v>
      </c>
      <c r="H360" s="193">
        <v>49.56</v>
      </c>
    </row>
    <row r="361" spans="1:8" ht="14.25" thickBot="1">
      <c r="A361" s="187">
        <v>359</v>
      </c>
      <c r="B361" s="188">
        <v>359</v>
      </c>
      <c r="C361" s="192">
        <v>80.900000000000006</v>
      </c>
      <c r="F361" s="187">
        <v>359</v>
      </c>
      <c r="G361" s="188">
        <v>359</v>
      </c>
      <c r="H361" s="192">
        <v>49.63</v>
      </c>
    </row>
    <row r="362" spans="1:8" ht="14.25" thickBot="1">
      <c r="A362" s="189">
        <v>360</v>
      </c>
      <c r="B362" s="190">
        <v>360</v>
      </c>
      <c r="C362" s="193">
        <v>81</v>
      </c>
      <c r="F362" s="189">
        <v>360</v>
      </c>
      <c r="G362" s="190">
        <v>360</v>
      </c>
      <c r="H362" s="193">
        <v>49.7</v>
      </c>
    </row>
    <row r="363" spans="1:8" ht="14.25" thickBot="1">
      <c r="A363" s="187">
        <v>361</v>
      </c>
      <c r="B363" s="188">
        <v>361</v>
      </c>
      <c r="C363" s="192">
        <v>81.099999999999994</v>
      </c>
      <c r="F363" s="187">
        <v>361</v>
      </c>
      <c r="G363" s="188">
        <v>361</v>
      </c>
      <c r="H363" s="192">
        <v>49.77</v>
      </c>
    </row>
    <row r="364" spans="1:8" ht="14.25" thickBot="1">
      <c r="A364" s="189">
        <v>362</v>
      </c>
      <c r="B364" s="190">
        <v>362</v>
      </c>
      <c r="C364" s="193">
        <v>81.2</v>
      </c>
      <c r="F364" s="189">
        <v>362</v>
      </c>
      <c r="G364" s="190">
        <v>362</v>
      </c>
      <c r="H364" s="193">
        <v>49.84</v>
      </c>
    </row>
    <row r="365" spans="1:8" ht="14.25" thickBot="1">
      <c r="A365" s="187">
        <v>363</v>
      </c>
      <c r="B365" s="188">
        <v>363</v>
      </c>
      <c r="C365" s="192">
        <v>81.3</v>
      </c>
      <c r="F365" s="187">
        <v>363</v>
      </c>
      <c r="G365" s="188">
        <v>363</v>
      </c>
      <c r="H365" s="192">
        <v>49.91</v>
      </c>
    </row>
    <row r="366" spans="1:8" ht="14.25" thickBot="1">
      <c r="A366" s="189">
        <v>364</v>
      </c>
      <c r="B366" s="190">
        <v>364</v>
      </c>
      <c r="C366" s="193">
        <v>81.400000000000006</v>
      </c>
      <c r="F366" s="189">
        <v>364</v>
      </c>
      <c r="G366" s="190">
        <v>364</v>
      </c>
      <c r="H366" s="193">
        <v>49.98</v>
      </c>
    </row>
    <row r="367" spans="1:8" ht="14.25" thickBot="1">
      <c r="A367" s="187">
        <v>365</v>
      </c>
      <c r="B367" s="188">
        <v>365</v>
      </c>
      <c r="C367" s="192">
        <v>81.5</v>
      </c>
      <c r="F367" s="187">
        <v>365</v>
      </c>
      <c r="G367" s="188">
        <v>365</v>
      </c>
      <c r="H367" s="192">
        <v>50.05</v>
      </c>
    </row>
    <row r="368" spans="1:8" ht="14.25" thickBot="1">
      <c r="A368" s="189">
        <v>366</v>
      </c>
      <c r="B368" s="190">
        <v>366</v>
      </c>
      <c r="C368" s="193">
        <v>81.599999999999994</v>
      </c>
      <c r="F368" s="189">
        <v>366</v>
      </c>
      <c r="G368" s="190">
        <v>366</v>
      </c>
      <c r="H368" s="193">
        <v>50.12</v>
      </c>
    </row>
    <row r="369" spans="1:8" ht="14.25" thickBot="1">
      <c r="A369" s="187">
        <v>367</v>
      </c>
      <c r="B369" s="188">
        <v>367</v>
      </c>
      <c r="C369" s="192">
        <v>81.7</v>
      </c>
      <c r="F369" s="187">
        <v>367</v>
      </c>
      <c r="G369" s="188">
        <v>367</v>
      </c>
      <c r="H369" s="192">
        <v>50.19</v>
      </c>
    </row>
    <row r="370" spans="1:8" ht="14.25" thickBot="1">
      <c r="A370" s="189">
        <v>368</v>
      </c>
      <c r="B370" s="190">
        <v>368</v>
      </c>
      <c r="C370" s="193">
        <v>81.8</v>
      </c>
      <c r="F370" s="189">
        <v>368</v>
      </c>
      <c r="G370" s="190">
        <v>368</v>
      </c>
      <c r="H370" s="193">
        <v>50.26</v>
      </c>
    </row>
    <row r="371" spans="1:8" ht="14.25" thickBot="1">
      <c r="A371" s="187">
        <v>369</v>
      </c>
      <c r="B371" s="188">
        <v>369</v>
      </c>
      <c r="C371" s="192">
        <v>81.900000000000006</v>
      </c>
      <c r="F371" s="187">
        <v>369</v>
      </c>
      <c r="G371" s="188">
        <v>369</v>
      </c>
      <c r="H371" s="192">
        <v>50.33</v>
      </c>
    </row>
    <row r="372" spans="1:8" ht="14.25" thickBot="1">
      <c r="A372" s="189">
        <v>370</v>
      </c>
      <c r="B372" s="190">
        <v>370</v>
      </c>
      <c r="C372" s="193">
        <v>82</v>
      </c>
      <c r="F372" s="189">
        <v>370</v>
      </c>
      <c r="G372" s="190">
        <v>370</v>
      </c>
      <c r="H372" s="193">
        <v>50.4</v>
      </c>
    </row>
    <row r="373" spans="1:8" ht="14.25" thickBot="1">
      <c r="A373" s="187">
        <v>371</v>
      </c>
      <c r="B373" s="188">
        <v>371</v>
      </c>
      <c r="C373" s="192">
        <v>82.1</v>
      </c>
      <c r="F373" s="187">
        <v>371</v>
      </c>
      <c r="G373" s="188">
        <v>371</v>
      </c>
      <c r="H373" s="192">
        <v>50.47</v>
      </c>
    </row>
    <row r="374" spans="1:8" ht="14.25" thickBot="1">
      <c r="A374" s="189">
        <v>372</v>
      </c>
      <c r="B374" s="190">
        <v>372</v>
      </c>
      <c r="C374" s="193">
        <v>82.2</v>
      </c>
      <c r="F374" s="189">
        <v>372</v>
      </c>
      <c r="G374" s="190">
        <v>372</v>
      </c>
      <c r="H374" s="193">
        <v>50.54</v>
      </c>
    </row>
    <row r="375" spans="1:8" ht="14.25" thickBot="1">
      <c r="A375" s="187">
        <v>373</v>
      </c>
      <c r="B375" s="188">
        <v>373</v>
      </c>
      <c r="C375" s="192">
        <v>82.3</v>
      </c>
      <c r="F375" s="187">
        <v>373</v>
      </c>
      <c r="G375" s="188">
        <v>373</v>
      </c>
      <c r="H375" s="192">
        <v>50.61</v>
      </c>
    </row>
    <row r="376" spans="1:8" ht="14.25" thickBot="1">
      <c r="A376" s="189">
        <v>374</v>
      </c>
      <c r="B376" s="190">
        <v>374</v>
      </c>
      <c r="C376" s="193">
        <v>82.4</v>
      </c>
      <c r="F376" s="189">
        <v>374</v>
      </c>
      <c r="G376" s="190">
        <v>374</v>
      </c>
      <c r="H376" s="193">
        <v>50.68</v>
      </c>
    </row>
    <row r="377" spans="1:8" ht="14.25" thickBot="1">
      <c r="A377" s="187">
        <v>375</v>
      </c>
      <c r="B377" s="188">
        <v>375</v>
      </c>
      <c r="C377" s="192">
        <v>82.5</v>
      </c>
      <c r="F377" s="187">
        <v>375</v>
      </c>
      <c r="G377" s="188">
        <v>375</v>
      </c>
      <c r="H377" s="192">
        <v>50.75</v>
      </c>
    </row>
    <row r="378" spans="1:8" ht="14.25" thickBot="1">
      <c r="A378" s="189">
        <v>376</v>
      </c>
      <c r="B378" s="190">
        <v>376</v>
      </c>
      <c r="C378" s="193">
        <v>82.6</v>
      </c>
      <c r="F378" s="189">
        <v>376</v>
      </c>
      <c r="G378" s="190">
        <v>376</v>
      </c>
      <c r="H378" s="193">
        <v>50.82</v>
      </c>
    </row>
    <row r="379" spans="1:8" ht="14.25" thickBot="1">
      <c r="A379" s="187">
        <v>377</v>
      </c>
      <c r="B379" s="188">
        <v>377</v>
      </c>
      <c r="C379" s="192">
        <v>82.7</v>
      </c>
      <c r="F379" s="187">
        <v>377</v>
      </c>
      <c r="G379" s="188">
        <v>377</v>
      </c>
      <c r="H379" s="192">
        <v>50.89</v>
      </c>
    </row>
    <row r="380" spans="1:8" ht="14.25" thickBot="1">
      <c r="A380" s="189">
        <v>378</v>
      </c>
      <c r="B380" s="190">
        <v>378</v>
      </c>
      <c r="C380" s="193">
        <v>82.8</v>
      </c>
      <c r="F380" s="189">
        <v>378</v>
      </c>
      <c r="G380" s="190">
        <v>378</v>
      </c>
      <c r="H380" s="193">
        <v>50.96</v>
      </c>
    </row>
    <row r="381" spans="1:8" ht="14.25" thickBot="1">
      <c r="A381" s="187">
        <v>379</v>
      </c>
      <c r="B381" s="188">
        <v>379</v>
      </c>
      <c r="C381" s="192">
        <v>82.9</v>
      </c>
      <c r="F381" s="187">
        <v>379</v>
      </c>
      <c r="G381" s="188">
        <v>379</v>
      </c>
      <c r="H381" s="192">
        <v>51.03</v>
      </c>
    </row>
    <row r="382" spans="1:8" ht="14.25" thickBot="1">
      <c r="A382" s="189">
        <v>380</v>
      </c>
      <c r="B382" s="190">
        <v>380</v>
      </c>
      <c r="C382" s="193">
        <v>83</v>
      </c>
      <c r="F382" s="189">
        <v>380</v>
      </c>
      <c r="G382" s="190">
        <v>380</v>
      </c>
      <c r="H382" s="193">
        <v>51.1</v>
      </c>
    </row>
    <row r="383" spans="1:8" ht="14.25" thickBot="1">
      <c r="A383" s="187">
        <v>381</v>
      </c>
      <c r="B383" s="188">
        <v>381</v>
      </c>
      <c r="C383" s="192">
        <v>83.1</v>
      </c>
      <c r="F383" s="187">
        <v>381</v>
      </c>
      <c r="G383" s="188">
        <v>381</v>
      </c>
      <c r="H383" s="192">
        <v>51.17</v>
      </c>
    </row>
    <row r="384" spans="1:8" ht="14.25" thickBot="1">
      <c r="A384" s="189">
        <v>382</v>
      </c>
      <c r="B384" s="190">
        <v>382</v>
      </c>
      <c r="C384" s="193">
        <v>83.2</v>
      </c>
      <c r="F384" s="189">
        <v>382</v>
      </c>
      <c r="G384" s="190">
        <v>382</v>
      </c>
      <c r="H384" s="193">
        <v>51.24</v>
      </c>
    </row>
    <row r="385" spans="1:8" ht="14.25" thickBot="1">
      <c r="A385" s="187">
        <v>383</v>
      </c>
      <c r="B385" s="188">
        <v>383</v>
      </c>
      <c r="C385" s="192">
        <v>83.3</v>
      </c>
      <c r="F385" s="187">
        <v>383</v>
      </c>
      <c r="G385" s="188">
        <v>383</v>
      </c>
      <c r="H385" s="192">
        <v>51.31</v>
      </c>
    </row>
    <row r="386" spans="1:8" ht="14.25" thickBot="1">
      <c r="A386" s="189">
        <v>384</v>
      </c>
      <c r="B386" s="190">
        <v>384</v>
      </c>
      <c r="C386" s="193">
        <v>83.4</v>
      </c>
      <c r="F386" s="189">
        <v>384</v>
      </c>
      <c r="G386" s="190">
        <v>384</v>
      </c>
      <c r="H386" s="193">
        <v>51.38</v>
      </c>
    </row>
    <row r="387" spans="1:8" ht="14.25" thickBot="1">
      <c r="A387" s="187">
        <v>385</v>
      </c>
      <c r="B387" s="188">
        <v>385</v>
      </c>
      <c r="C387" s="192">
        <v>83.5</v>
      </c>
      <c r="F387" s="187">
        <v>385</v>
      </c>
      <c r="G387" s="188">
        <v>385</v>
      </c>
      <c r="H387" s="192">
        <v>51.45</v>
      </c>
    </row>
    <row r="388" spans="1:8" ht="14.25" thickBot="1">
      <c r="A388" s="189">
        <v>386</v>
      </c>
      <c r="B388" s="190">
        <v>386</v>
      </c>
      <c r="C388" s="193">
        <v>83.6</v>
      </c>
      <c r="F388" s="189">
        <v>386</v>
      </c>
      <c r="G388" s="190">
        <v>386</v>
      </c>
      <c r="H388" s="193">
        <v>51.52</v>
      </c>
    </row>
    <row r="389" spans="1:8" ht="14.25" thickBot="1">
      <c r="A389" s="187">
        <v>387</v>
      </c>
      <c r="B389" s="188">
        <v>387</v>
      </c>
      <c r="C389" s="192">
        <v>83.7</v>
      </c>
      <c r="F389" s="187">
        <v>387</v>
      </c>
      <c r="G389" s="188">
        <v>387</v>
      </c>
      <c r="H389" s="192">
        <v>51.59</v>
      </c>
    </row>
    <row r="390" spans="1:8" ht="14.25" thickBot="1">
      <c r="A390" s="189">
        <v>388</v>
      </c>
      <c r="B390" s="190">
        <v>388</v>
      </c>
      <c r="C390" s="193">
        <v>83.8</v>
      </c>
      <c r="F390" s="189">
        <v>388</v>
      </c>
      <c r="G390" s="190">
        <v>388</v>
      </c>
      <c r="H390" s="193">
        <v>51.66</v>
      </c>
    </row>
    <row r="391" spans="1:8" ht="14.25" thickBot="1">
      <c r="A391" s="187">
        <v>389</v>
      </c>
      <c r="B391" s="188">
        <v>389</v>
      </c>
      <c r="C391" s="192">
        <v>83.9</v>
      </c>
      <c r="F391" s="187">
        <v>389</v>
      </c>
      <c r="G391" s="188">
        <v>389</v>
      </c>
      <c r="H391" s="192">
        <v>51.73</v>
      </c>
    </row>
    <row r="392" spans="1:8" ht="14.25" thickBot="1">
      <c r="A392" s="189">
        <v>390</v>
      </c>
      <c r="B392" s="190">
        <v>390</v>
      </c>
      <c r="C392" s="193">
        <v>84</v>
      </c>
      <c r="F392" s="189">
        <v>390</v>
      </c>
      <c r="G392" s="190">
        <v>390</v>
      </c>
      <c r="H392" s="193">
        <v>51.8</v>
      </c>
    </row>
    <row r="393" spans="1:8" ht="14.25" thickBot="1">
      <c r="A393" s="187">
        <v>391</v>
      </c>
      <c r="B393" s="188">
        <v>391</v>
      </c>
      <c r="C393" s="192">
        <v>84.1</v>
      </c>
      <c r="F393" s="187">
        <v>391</v>
      </c>
      <c r="G393" s="188">
        <v>391</v>
      </c>
      <c r="H393" s="192">
        <v>51.870000000000005</v>
      </c>
    </row>
    <row r="394" spans="1:8" ht="14.25" thickBot="1">
      <c r="A394" s="189">
        <v>392</v>
      </c>
      <c r="B394" s="190">
        <v>392</v>
      </c>
      <c r="C394" s="193">
        <v>84.2</v>
      </c>
      <c r="F394" s="189">
        <v>392</v>
      </c>
      <c r="G394" s="190">
        <v>392</v>
      </c>
      <c r="H394" s="193">
        <v>51.94</v>
      </c>
    </row>
    <row r="395" spans="1:8" ht="14.25" thickBot="1">
      <c r="A395" s="187">
        <v>393</v>
      </c>
      <c r="B395" s="188">
        <v>393</v>
      </c>
      <c r="C395" s="192">
        <v>84.3</v>
      </c>
      <c r="F395" s="187">
        <v>393</v>
      </c>
      <c r="G395" s="188">
        <v>393</v>
      </c>
      <c r="H395" s="192">
        <v>52.01</v>
      </c>
    </row>
    <row r="396" spans="1:8" ht="14.25" thickBot="1">
      <c r="A396" s="189">
        <v>394</v>
      </c>
      <c r="B396" s="190">
        <v>394</v>
      </c>
      <c r="C396" s="193">
        <v>84.4</v>
      </c>
      <c r="F396" s="189">
        <v>394</v>
      </c>
      <c r="G396" s="190">
        <v>394</v>
      </c>
      <c r="H396" s="193">
        <v>52.08</v>
      </c>
    </row>
    <row r="397" spans="1:8" ht="14.25" thickBot="1">
      <c r="A397" s="187">
        <v>395</v>
      </c>
      <c r="B397" s="188">
        <v>395</v>
      </c>
      <c r="C397" s="192">
        <v>84.5</v>
      </c>
      <c r="F397" s="187">
        <v>395</v>
      </c>
      <c r="G397" s="188">
        <v>395</v>
      </c>
      <c r="H397" s="192">
        <v>52.15</v>
      </c>
    </row>
    <row r="398" spans="1:8" ht="14.25" thickBot="1">
      <c r="A398" s="189">
        <v>396</v>
      </c>
      <c r="B398" s="190">
        <v>396</v>
      </c>
      <c r="C398" s="193">
        <v>84.6</v>
      </c>
      <c r="F398" s="189">
        <v>396</v>
      </c>
      <c r="G398" s="190">
        <v>396</v>
      </c>
      <c r="H398" s="193">
        <v>52.22</v>
      </c>
    </row>
    <row r="399" spans="1:8" ht="14.25" thickBot="1">
      <c r="A399" s="187">
        <v>397</v>
      </c>
      <c r="B399" s="188">
        <v>397</v>
      </c>
      <c r="C399" s="192">
        <v>84.7</v>
      </c>
      <c r="F399" s="187">
        <v>397</v>
      </c>
      <c r="G399" s="188">
        <v>397</v>
      </c>
      <c r="H399" s="192">
        <v>52.29</v>
      </c>
    </row>
    <row r="400" spans="1:8" ht="14.25" thickBot="1">
      <c r="A400" s="189">
        <v>398</v>
      </c>
      <c r="B400" s="190">
        <v>398</v>
      </c>
      <c r="C400" s="193">
        <v>84.8</v>
      </c>
      <c r="F400" s="189">
        <v>398</v>
      </c>
      <c r="G400" s="190">
        <v>398</v>
      </c>
      <c r="H400" s="193">
        <v>52.36</v>
      </c>
    </row>
    <row r="401" spans="1:8" ht="14.25" thickBot="1">
      <c r="A401" s="187">
        <v>399</v>
      </c>
      <c r="B401" s="188">
        <v>399</v>
      </c>
      <c r="C401" s="192">
        <v>84.9</v>
      </c>
      <c r="F401" s="187">
        <v>399</v>
      </c>
      <c r="G401" s="188">
        <v>399</v>
      </c>
      <c r="H401" s="192">
        <v>52.43</v>
      </c>
    </row>
    <row r="402" spans="1:8" ht="14.25" thickBot="1">
      <c r="A402" s="189">
        <v>400</v>
      </c>
      <c r="B402" s="190">
        <v>400</v>
      </c>
      <c r="C402" s="193">
        <v>85</v>
      </c>
      <c r="F402" s="189">
        <v>400</v>
      </c>
      <c r="G402" s="190">
        <v>400</v>
      </c>
      <c r="H402" s="193">
        <v>52.5</v>
      </c>
    </row>
    <row r="403" spans="1:8" ht="14.25" thickBot="1">
      <c r="A403" s="187">
        <v>401</v>
      </c>
      <c r="B403" s="188">
        <v>401</v>
      </c>
      <c r="C403" s="192">
        <v>85.1</v>
      </c>
      <c r="F403" s="187">
        <v>401</v>
      </c>
      <c r="G403" s="188">
        <v>401</v>
      </c>
      <c r="H403" s="192">
        <v>52.57</v>
      </c>
    </row>
    <row r="404" spans="1:8" ht="14.25" thickBot="1">
      <c r="A404" s="189">
        <v>402</v>
      </c>
      <c r="B404" s="190">
        <v>402</v>
      </c>
      <c r="C404" s="193">
        <v>85.2</v>
      </c>
      <c r="F404" s="189">
        <v>402</v>
      </c>
      <c r="G404" s="190">
        <v>402</v>
      </c>
      <c r="H404" s="193">
        <v>52.64</v>
      </c>
    </row>
    <row r="405" spans="1:8" ht="14.25" thickBot="1">
      <c r="A405" s="187">
        <v>403</v>
      </c>
      <c r="B405" s="188">
        <v>403</v>
      </c>
      <c r="C405" s="192">
        <v>85.3</v>
      </c>
      <c r="F405" s="187">
        <v>403</v>
      </c>
      <c r="G405" s="188">
        <v>403</v>
      </c>
      <c r="H405" s="192">
        <v>52.71</v>
      </c>
    </row>
    <row r="406" spans="1:8" ht="14.25" thickBot="1">
      <c r="A406" s="189">
        <v>404</v>
      </c>
      <c r="B406" s="190">
        <v>404</v>
      </c>
      <c r="C406" s="193">
        <v>85.4</v>
      </c>
      <c r="F406" s="189">
        <v>404</v>
      </c>
      <c r="G406" s="190">
        <v>404</v>
      </c>
      <c r="H406" s="193">
        <v>52.78</v>
      </c>
    </row>
    <row r="407" spans="1:8" ht="14.25" thickBot="1">
      <c r="A407" s="187">
        <v>405</v>
      </c>
      <c r="B407" s="188">
        <v>405</v>
      </c>
      <c r="C407" s="192">
        <v>85.5</v>
      </c>
      <c r="F407" s="187">
        <v>405</v>
      </c>
      <c r="G407" s="188">
        <v>405</v>
      </c>
      <c r="H407" s="192">
        <v>52.85</v>
      </c>
    </row>
    <row r="408" spans="1:8" ht="14.25" thickBot="1">
      <c r="A408" s="189">
        <v>406</v>
      </c>
      <c r="B408" s="190">
        <v>406</v>
      </c>
      <c r="C408" s="193">
        <v>85.6</v>
      </c>
      <c r="F408" s="189">
        <v>406</v>
      </c>
      <c r="G408" s="190">
        <v>406</v>
      </c>
      <c r="H408" s="193">
        <v>52.92</v>
      </c>
    </row>
    <row r="409" spans="1:8" ht="14.25" thickBot="1">
      <c r="A409" s="187">
        <v>407</v>
      </c>
      <c r="B409" s="188">
        <v>407</v>
      </c>
      <c r="C409" s="192">
        <v>85.7</v>
      </c>
      <c r="F409" s="187">
        <v>407</v>
      </c>
      <c r="G409" s="188">
        <v>407</v>
      </c>
      <c r="H409" s="192">
        <v>52.99</v>
      </c>
    </row>
    <row r="410" spans="1:8" ht="14.25" thickBot="1">
      <c r="A410" s="189">
        <v>408</v>
      </c>
      <c r="B410" s="190">
        <v>408</v>
      </c>
      <c r="C410" s="193">
        <v>85.8</v>
      </c>
      <c r="F410" s="189">
        <v>408</v>
      </c>
      <c r="G410" s="190">
        <v>408</v>
      </c>
      <c r="H410" s="193">
        <v>53.06</v>
      </c>
    </row>
    <row r="411" spans="1:8" ht="14.25" thickBot="1">
      <c r="A411" s="187">
        <v>409</v>
      </c>
      <c r="B411" s="188">
        <v>409</v>
      </c>
      <c r="C411" s="192">
        <v>85.9</v>
      </c>
      <c r="F411" s="187">
        <v>409</v>
      </c>
      <c r="G411" s="188">
        <v>409</v>
      </c>
      <c r="H411" s="192">
        <v>53.13</v>
      </c>
    </row>
    <row r="412" spans="1:8" ht="14.25" thickBot="1">
      <c r="A412" s="189">
        <v>410</v>
      </c>
      <c r="B412" s="190">
        <v>410</v>
      </c>
      <c r="C412" s="193">
        <v>86</v>
      </c>
      <c r="F412" s="189">
        <v>410</v>
      </c>
      <c r="G412" s="190">
        <v>410</v>
      </c>
      <c r="H412" s="193">
        <v>53.2</v>
      </c>
    </row>
    <row r="413" spans="1:8" ht="14.25" thickBot="1">
      <c r="A413" s="187">
        <v>411</v>
      </c>
      <c r="B413" s="188">
        <v>411</v>
      </c>
      <c r="C413" s="192">
        <v>86.1</v>
      </c>
      <c r="F413" s="187">
        <v>411</v>
      </c>
      <c r="G413" s="188">
        <v>411</v>
      </c>
      <c r="H413" s="192">
        <v>53.27</v>
      </c>
    </row>
    <row r="414" spans="1:8" ht="14.25" thickBot="1">
      <c r="A414" s="189">
        <v>412</v>
      </c>
      <c r="B414" s="190">
        <v>412</v>
      </c>
      <c r="C414" s="193">
        <v>86.2</v>
      </c>
      <c r="F414" s="189">
        <v>412</v>
      </c>
      <c r="G414" s="190">
        <v>412</v>
      </c>
      <c r="H414" s="193">
        <v>53.34</v>
      </c>
    </row>
    <row r="415" spans="1:8" ht="14.25" thickBot="1">
      <c r="A415" s="187">
        <v>413</v>
      </c>
      <c r="B415" s="188">
        <v>413</v>
      </c>
      <c r="C415" s="192">
        <v>86.3</v>
      </c>
      <c r="F415" s="187">
        <v>413</v>
      </c>
      <c r="G415" s="188">
        <v>413</v>
      </c>
      <c r="H415" s="192">
        <v>53.41</v>
      </c>
    </row>
    <row r="416" spans="1:8" ht="14.25" thickBot="1">
      <c r="A416" s="189">
        <v>414</v>
      </c>
      <c r="B416" s="190">
        <v>414</v>
      </c>
      <c r="C416" s="193">
        <v>86.4</v>
      </c>
      <c r="F416" s="189">
        <v>414</v>
      </c>
      <c r="G416" s="190">
        <v>414</v>
      </c>
      <c r="H416" s="193">
        <v>53.48</v>
      </c>
    </row>
    <row r="417" spans="1:8" ht="14.25" thickBot="1">
      <c r="A417" s="187">
        <v>415</v>
      </c>
      <c r="B417" s="188">
        <v>415</v>
      </c>
      <c r="C417" s="192">
        <v>86.5</v>
      </c>
      <c r="F417" s="187">
        <v>415</v>
      </c>
      <c r="G417" s="188">
        <v>415</v>
      </c>
      <c r="H417" s="192">
        <v>53.55</v>
      </c>
    </row>
    <row r="418" spans="1:8" ht="14.25" thickBot="1">
      <c r="A418" s="189">
        <v>416</v>
      </c>
      <c r="B418" s="190">
        <v>416</v>
      </c>
      <c r="C418" s="193">
        <v>86.6</v>
      </c>
      <c r="F418" s="189">
        <v>416</v>
      </c>
      <c r="G418" s="190">
        <v>416</v>
      </c>
      <c r="H418" s="193">
        <v>53.620000000000005</v>
      </c>
    </row>
    <row r="419" spans="1:8" ht="14.25" thickBot="1">
      <c r="A419" s="187">
        <v>417</v>
      </c>
      <c r="B419" s="188">
        <v>417</v>
      </c>
      <c r="C419" s="192">
        <v>86.7</v>
      </c>
      <c r="F419" s="187">
        <v>417</v>
      </c>
      <c r="G419" s="188">
        <v>417</v>
      </c>
      <c r="H419" s="192">
        <v>53.69</v>
      </c>
    </row>
    <row r="420" spans="1:8" ht="14.25" thickBot="1">
      <c r="A420" s="189">
        <v>418</v>
      </c>
      <c r="B420" s="190">
        <v>418</v>
      </c>
      <c r="C420" s="193">
        <v>86.8</v>
      </c>
      <c r="F420" s="189">
        <v>418</v>
      </c>
      <c r="G420" s="190">
        <v>418</v>
      </c>
      <c r="H420" s="193">
        <v>53.760000000000005</v>
      </c>
    </row>
    <row r="421" spans="1:8" ht="14.25" thickBot="1">
      <c r="A421" s="187">
        <v>419</v>
      </c>
      <c r="B421" s="188">
        <v>419</v>
      </c>
      <c r="C421" s="192">
        <v>86.9</v>
      </c>
      <c r="F421" s="187">
        <v>419</v>
      </c>
      <c r="G421" s="188">
        <v>419</v>
      </c>
      <c r="H421" s="192">
        <v>53.83</v>
      </c>
    </row>
    <row r="422" spans="1:8" ht="14.25" thickBot="1">
      <c r="A422" s="189">
        <v>420</v>
      </c>
      <c r="B422" s="190">
        <v>420</v>
      </c>
      <c r="C422" s="193">
        <v>87</v>
      </c>
      <c r="F422" s="189">
        <v>420</v>
      </c>
      <c r="G422" s="190">
        <v>420</v>
      </c>
      <c r="H422" s="193">
        <v>53.9</v>
      </c>
    </row>
    <row r="423" spans="1:8" ht="14.25" thickBot="1">
      <c r="A423" s="187">
        <v>421</v>
      </c>
      <c r="B423" s="188">
        <v>421</v>
      </c>
      <c r="C423" s="192">
        <v>87.1</v>
      </c>
      <c r="F423" s="187">
        <v>421</v>
      </c>
      <c r="G423" s="188">
        <v>421</v>
      </c>
      <c r="H423" s="192">
        <v>53.97</v>
      </c>
    </row>
    <row r="424" spans="1:8" ht="14.25" thickBot="1">
      <c r="A424" s="189">
        <v>422</v>
      </c>
      <c r="B424" s="190">
        <v>422</v>
      </c>
      <c r="C424" s="193">
        <v>87.2</v>
      </c>
      <c r="F424" s="189">
        <v>422</v>
      </c>
      <c r="G424" s="190">
        <v>422</v>
      </c>
      <c r="H424" s="193">
        <v>54.04</v>
      </c>
    </row>
    <row r="425" spans="1:8" ht="14.25" thickBot="1">
      <c r="A425" s="187">
        <v>423</v>
      </c>
      <c r="B425" s="188">
        <v>423</v>
      </c>
      <c r="C425" s="192">
        <v>87.3</v>
      </c>
      <c r="F425" s="187">
        <v>423</v>
      </c>
      <c r="G425" s="188">
        <v>423</v>
      </c>
      <c r="H425" s="192">
        <v>54.11</v>
      </c>
    </row>
    <row r="426" spans="1:8" ht="14.25" thickBot="1">
      <c r="A426" s="189">
        <v>424</v>
      </c>
      <c r="B426" s="190">
        <v>424</v>
      </c>
      <c r="C426" s="193">
        <v>87.4</v>
      </c>
      <c r="F426" s="189">
        <v>424</v>
      </c>
      <c r="G426" s="190">
        <v>424</v>
      </c>
      <c r="H426" s="193">
        <v>54.18</v>
      </c>
    </row>
    <row r="427" spans="1:8" ht="14.25" thickBot="1">
      <c r="A427" s="187">
        <v>425</v>
      </c>
      <c r="B427" s="188">
        <v>425</v>
      </c>
      <c r="C427" s="192">
        <v>87.5</v>
      </c>
      <c r="F427" s="187">
        <v>425</v>
      </c>
      <c r="G427" s="188">
        <v>425</v>
      </c>
      <c r="H427" s="192">
        <v>54.25</v>
      </c>
    </row>
    <row r="428" spans="1:8" ht="14.25" thickBot="1">
      <c r="A428" s="189">
        <v>426</v>
      </c>
      <c r="B428" s="190">
        <v>426</v>
      </c>
      <c r="C428" s="193">
        <v>87.6</v>
      </c>
      <c r="F428" s="189">
        <v>426</v>
      </c>
      <c r="G428" s="190">
        <v>426</v>
      </c>
      <c r="H428" s="193">
        <v>54.32</v>
      </c>
    </row>
    <row r="429" spans="1:8" ht="14.25" thickBot="1">
      <c r="A429" s="187">
        <v>427</v>
      </c>
      <c r="B429" s="188">
        <v>427</v>
      </c>
      <c r="C429" s="192">
        <v>87.7</v>
      </c>
      <c r="F429" s="187">
        <v>427</v>
      </c>
      <c r="G429" s="188">
        <v>427</v>
      </c>
      <c r="H429" s="192">
        <v>54.39</v>
      </c>
    </row>
    <row r="430" spans="1:8" ht="14.25" thickBot="1">
      <c r="A430" s="189">
        <v>428</v>
      </c>
      <c r="B430" s="190">
        <v>428</v>
      </c>
      <c r="C430" s="193">
        <v>87.8</v>
      </c>
      <c r="F430" s="189">
        <v>428</v>
      </c>
      <c r="G430" s="190">
        <v>428</v>
      </c>
      <c r="H430" s="193">
        <v>54.46</v>
      </c>
    </row>
    <row r="431" spans="1:8" ht="14.25" thickBot="1">
      <c r="A431" s="187">
        <v>429</v>
      </c>
      <c r="B431" s="188">
        <v>429</v>
      </c>
      <c r="C431" s="192">
        <v>87.9</v>
      </c>
      <c r="F431" s="187">
        <v>429</v>
      </c>
      <c r="G431" s="188">
        <v>429</v>
      </c>
      <c r="H431" s="192">
        <v>54.53</v>
      </c>
    </row>
    <row r="432" spans="1:8" ht="14.25" thickBot="1">
      <c r="A432" s="189">
        <v>430</v>
      </c>
      <c r="B432" s="190">
        <v>430</v>
      </c>
      <c r="C432" s="193">
        <v>88</v>
      </c>
      <c r="F432" s="189">
        <v>430</v>
      </c>
      <c r="G432" s="190">
        <v>430</v>
      </c>
      <c r="H432" s="193">
        <v>54.6</v>
      </c>
    </row>
    <row r="433" spans="1:8" ht="14.25" thickBot="1">
      <c r="A433" s="187">
        <v>431</v>
      </c>
      <c r="B433" s="188">
        <v>431</v>
      </c>
      <c r="C433" s="192">
        <v>88.1</v>
      </c>
      <c r="F433" s="187">
        <v>431</v>
      </c>
      <c r="G433" s="188">
        <v>431</v>
      </c>
      <c r="H433" s="192">
        <v>54.67</v>
      </c>
    </row>
    <row r="434" spans="1:8" ht="14.25" thickBot="1">
      <c r="A434" s="189">
        <v>432</v>
      </c>
      <c r="B434" s="190">
        <v>432</v>
      </c>
      <c r="C434" s="193">
        <v>88.2</v>
      </c>
      <c r="F434" s="189">
        <v>432</v>
      </c>
      <c r="G434" s="190">
        <v>432</v>
      </c>
      <c r="H434" s="193">
        <v>54.74</v>
      </c>
    </row>
    <row r="435" spans="1:8" ht="14.25" thickBot="1">
      <c r="A435" s="187">
        <v>433</v>
      </c>
      <c r="B435" s="188">
        <v>433</v>
      </c>
      <c r="C435" s="192">
        <v>88.3</v>
      </c>
      <c r="F435" s="187">
        <v>433</v>
      </c>
      <c r="G435" s="188">
        <v>433</v>
      </c>
      <c r="H435" s="192">
        <v>54.81</v>
      </c>
    </row>
    <row r="436" spans="1:8" ht="14.25" thickBot="1">
      <c r="A436" s="189">
        <v>434</v>
      </c>
      <c r="B436" s="190">
        <v>434</v>
      </c>
      <c r="C436" s="193">
        <v>88.4</v>
      </c>
      <c r="F436" s="189">
        <v>434</v>
      </c>
      <c r="G436" s="190">
        <v>434</v>
      </c>
      <c r="H436" s="193">
        <v>54.88</v>
      </c>
    </row>
    <row r="437" spans="1:8" ht="14.25" thickBot="1">
      <c r="A437" s="187">
        <v>435</v>
      </c>
      <c r="B437" s="188">
        <v>435</v>
      </c>
      <c r="C437" s="192">
        <v>88.5</v>
      </c>
      <c r="F437" s="187">
        <v>435</v>
      </c>
      <c r="G437" s="188">
        <v>435</v>
      </c>
      <c r="H437" s="192">
        <v>54.95</v>
      </c>
    </row>
    <row r="438" spans="1:8" ht="14.25" thickBot="1">
      <c r="A438" s="189">
        <v>436</v>
      </c>
      <c r="B438" s="190">
        <v>436</v>
      </c>
      <c r="C438" s="193">
        <v>88.6</v>
      </c>
      <c r="F438" s="187">
        <v>436</v>
      </c>
      <c r="G438" s="188">
        <v>436</v>
      </c>
      <c r="H438" s="192">
        <v>55.02</v>
      </c>
    </row>
    <row r="439" spans="1:8" ht="14.25" thickBot="1">
      <c r="A439" s="187">
        <v>437</v>
      </c>
      <c r="B439" s="188">
        <v>437</v>
      </c>
      <c r="C439" s="192">
        <v>88.7</v>
      </c>
      <c r="F439" s="189">
        <v>437</v>
      </c>
      <c r="G439" s="190">
        <v>437</v>
      </c>
      <c r="H439" s="193">
        <v>55.09</v>
      </c>
    </row>
    <row r="440" spans="1:8" ht="14.25" thickBot="1">
      <c r="A440" s="189">
        <v>438</v>
      </c>
      <c r="B440" s="190">
        <v>438</v>
      </c>
      <c r="C440" s="193">
        <v>88.8</v>
      </c>
      <c r="F440" s="187">
        <v>438</v>
      </c>
      <c r="G440" s="188">
        <v>438</v>
      </c>
      <c r="H440" s="192">
        <v>55.16</v>
      </c>
    </row>
    <row r="441" spans="1:8" ht="14.25" thickBot="1">
      <c r="A441" s="187">
        <v>439</v>
      </c>
      <c r="B441" s="188">
        <v>439</v>
      </c>
      <c r="C441" s="192">
        <v>88.9</v>
      </c>
      <c r="F441" s="189">
        <v>439</v>
      </c>
      <c r="G441" s="190">
        <v>439</v>
      </c>
      <c r="H441" s="193">
        <v>55.23</v>
      </c>
    </row>
    <row r="442" spans="1:8" ht="14.25" thickBot="1">
      <c r="A442" s="189">
        <v>440</v>
      </c>
      <c r="B442" s="190">
        <v>440</v>
      </c>
      <c r="C442" s="193">
        <v>89</v>
      </c>
      <c r="F442" s="187">
        <v>440</v>
      </c>
      <c r="G442" s="188">
        <v>440</v>
      </c>
      <c r="H442" s="192">
        <v>55.3</v>
      </c>
    </row>
    <row r="443" spans="1:8" ht="14.25" thickBot="1">
      <c r="A443" s="187">
        <v>441</v>
      </c>
      <c r="B443" s="188">
        <v>441</v>
      </c>
      <c r="C443" s="192">
        <v>89.1</v>
      </c>
      <c r="F443" s="189">
        <v>441</v>
      </c>
      <c r="G443" s="190">
        <v>441</v>
      </c>
      <c r="H443" s="193">
        <v>55.370000000000005</v>
      </c>
    </row>
    <row r="444" spans="1:8" ht="14.25" thickBot="1">
      <c r="A444" s="189">
        <v>442</v>
      </c>
      <c r="B444" s="190">
        <v>442</v>
      </c>
      <c r="C444" s="193">
        <v>89.2</v>
      </c>
      <c r="F444" s="187">
        <v>442</v>
      </c>
      <c r="G444" s="188">
        <v>442</v>
      </c>
      <c r="H444" s="192">
        <v>55.44</v>
      </c>
    </row>
    <row r="445" spans="1:8" ht="14.25" thickBot="1">
      <c r="A445" s="187">
        <v>443</v>
      </c>
      <c r="B445" s="188">
        <v>443</v>
      </c>
      <c r="C445" s="192">
        <v>89.3</v>
      </c>
      <c r="F445" s="189">
        <v>443</v>
      </c>
      <c r="G445" s="190">
        <v>443</v>
      </c>
      <c r="H445" s="193">
        <v>55.510000000000005</v>
      </c>
    </row>
    <row r="446" spans="1:8" ht="14.25" thickBot="1">
      <c r="A446" s="189">
        <v>444</v>
      </c>
      <c r="B446" s="190">
        <v>444</v>
      </c>
      <c r="C446" s="193">
        <v>89.4</v>
      </c>
      <c r="F446" s="187">
        <v>444</v>
      </c>
      <c r="G446" s="188">
        <v>444</v>
      </c>
      <c r="H446" s="192">
        <v>55.58</v>
      </c>
    </row>
    <row r="447" spans="1:8" ht="14.25" thickBot="1">
      <c r="A447" s="187">
        <v>445</v>
      </c>
      <c r="B447" s="188">
        <v>445</v>
      </c>
      <c r="C447" s="192">
        <v>89.5</v>
      </c>
      <c r="F447" s="189">
        <v>445</v>
      </c>
      <c r="G447" s="190">
        <v>445</v>
      </c>
      <c r="H447" s="193">
        <v>55.65</v>
      </c>
    </row>
    <row r="448" spans="1:8" ht="14.25" thickBot="1">
      <c r="A448" s="189">
        <v>446</v>
      </c>
      <c r="B448" s="190">
        <v>446</v>
      </c>
      <c r="C448" s="193">
        <v>89.6</v>
      </c>
      <c r="F448" s="187">
        <v>446</v>
      </c>
      <c r="G448" s="188">
        <v>446</v>
      </c>
      <c r="H448" s="192">
        <v>55.72</v>
      </c>
    </row>
    <row r="449" spans="1:8" ht="14.25" thickBot="1">
      <c r="A449" s="187">
        <v>447</v>
      </c>
      <c r="B449" s="188">
        <v>447</v>
      </c>
      <c r="C449" s="192">
        <v>89.7</v>
      </c>
      <c r="F449" s="189">
        <v>447</v>
      </c>
      <c r="G449" s="190">
        <v>447</v>
      </c>
      <c r="H449" s="193">
        <v>55.79</v>
      </c>
    </row>
    <row r="450" spans="1:8" ht="14.25" thickBot="1">
      <c r="A450" s="189">
        <v>448</v>
      </c>
      <c r="B450" s="190">
        <v>448</v>
      </c>
      <c r="C450" s="193">
        <v>89.8</v>
      </c>
      <c r="F450" s="187">
        <v>448</v>
      </c>
      <c r="G450" s="188">
        <v>448</v>
      </c>
      <c r="H450" s="192">
        <v>55.86</v>
      </c>
    </row>
    <row r="451" spans="1:8" ht="14.25" thickBot="1">
      <c r="A451" s="187">
        <v>449</v>
      </c>
      <c r="B451" s="188">
        <v>449</v>
      </c>
      <c r="C451" s="192">
        <v>89.9</v>
      </c>
      <c r="F451" s="189">
        <v>449</v>
      </c>
      <c r="G451" s="190">
        <v>449</v>
      </c>
      <c r="H451" s="193">
        <v>55.93</v>
      </c>
    </row>
    <row r="452" spans="1:8" ht="14.25" thickBot="1">
      <c r="A452" s="189">
        <v>450</v>
      </c>
      <c r="B452" s="190">
        <v>450</v>
      </c>
      <c r="C452" s="193">
        <v>90</v>
      </c>
      <c r="F452" s="187">
        <v>450</v>
      </c>
      <c r="G452" s="188">
        <v>450</v>
      </c>
      <c r="H452" s="192">
        <v>56</v>
      </c>
    </row>
    <row r="453" spans="1:8" ht="14.25" thickBot="1">
      <c r="A453" s="187">
        <v>451</v>
      </c>
      <c r="B453" s="188">
        <v>451</v>
      </c>
      <c r="C453" s="192">
        <v>90.1</v>
      </c>
      <c r="F453" s="189">
        <v>451</v>
      </c>
      <c r="G453" s="190">
        <v>451</v>
      </c>
      <c r="H453" s="193">
        <v>56.07</v>
      </c>
    </row>
    <row r="454" spans="1:8" ht="14.25" thickBot="1">
      <c r="A454" s="189">
        <v>452</v>
      </c>
      <c r="B454" s="190">
        <v>452</v>
      </c>
      <c r="C454" s="193">
        <v>90.2</v>
      </c>
      <c r="F454" s="187">
        <v>452</v>
      </c>
      <c r="G454" s="188">
        <v>452</v>
      </c>
      <c r="H454" s="192">
        <v>56.14</v>
      </c>
    </row>
    <row r="455" spans="1:8" ht="14.25" thickBot="1">
      <c r="A455" s="187">
        <v>453</v>
      </c>
      <c r="B455" s="188">
        <v>453</v>
      </c>
      <c r="C455" s="192">
        <v>90.3</v>
      </c>
      <c r="F455" s="189">
        <v>453</v>
      </c>
      <c r="G455" s="190">
        <v>453</v>
      </c>
      <c r="H455" s="193">
        <v>56.21</v>
      </c>
    </row>
    <row r="456" spans="1:8" ht="14.25" thickBot="1">
      <c r="A456" s="189">
        <v>454</v>
      </c>
      <c r="B456" s="190">
        <v>454</v>
      </c>
      <c r="C456" s="193">
        <v>90.4</v>
      </c>
      <c r="F456" s="187">
        <v>454</v>
      </c>
      <c r="G456" s="188">
        <v>454</v>
      </c>
      <c r="H456" s="192">
        <v>56.28</v>
      </c>
    </row>
    <row r="457" spans="1:8" ht="14.25" thickBot="1">
      <c r="A457" s="187">
        <v>455</v>
      </c>
      <c r="B457" s="188">
        <v>455</v>
      </c>
      <c r="C457" s="192">
        <v>90.5</v>
      </c>
      <c r="F457" s="189">
        <v>455</v>
      </c>
      <c r="G457" s="190">
        <v>455</v>
      </c>
      <c r="H457" s="193">
        <v>56.35</v>
      </c>
    </row>
    <row r="458" spans="1:8" ht="14.25" thickBot="1">
      <c r="A458" s="189">
        <v>456</v>
      </c>
      <c r="B458" s="190">
        <v>456</v>
      </c>
      <c r="C458" s="193">
        <v>90.6</v>
      </c>
      <c r="F458" s="187">
        <v>456</v>
      </c>
      <c r="G458" s="188">
        <v>456</v>
      </c>
      <c r="H458" s="192">
        <v>56.42</v>
      </c>
    </row>
    <row r="459" spans="1:8" ht="14.25" thickBot="1">
      <c r="A459" s="187">
        <v>457</v>
      </c>
      <c r="B459" s="188">
        <v>457</v>
      </c>
      <c r="C459" s="192">
        <v>90.7</v>
      </c>
      <c r="F459" s="189">
        <v>457</v>
      </c>
      <c r="G459" s="190">
        <v>457</v>
      </c>
      <c r="H459" s="193">
        <v>56.49</v>
      </c>
    </row>
    <row r="460" spans="1:8" ht="14.25" thickBot="1">
      <c r="A460" s="189">
        <v>458</v>
      </c>
      <c r="B460" s="190">
        <v>458</v>
      </c>
      <c r="C460" s="193">
        <v>90.8</v>
      </c>
      <c r="F460" s="187">
        <v>458</v>
      </c>
      <c r="G460" s="188">
        <v>458</v>
      </c>
      <c r="H460" s="192">
        <v>56.56</v>
      </c>
    </row>
    <row r="461" spans="1:8" ht="14.25" thickBot="1">
      <c r="A461" s="187">
        <v>459</v>
      </c>
      <c r="B461" s="188">
        <v>459</v>
      </c>
      <c r="C461" s="192">
        <v>90.9</v>
      </c>
      <c r="F461" s="189">
        <v>459</v>
      </c>
      <c r="G461" s="190">
        <v>459</v>
      </c>
      <c r="H461" s="193">
        <v>56.63</v>
      </c>
    </row>
    <row r="462" spans="1:8" ht="14.25" thickBot="1">
      <c r="A462" s="189">
        <v>460</v>
      </c>
      <c r="B462" s="190">
        <v>460</v>
      </c>
      <c r="C462" s="193">
        <v>91</v>
      </c>
      <c r="F462" s="187">
        <v>460</v>
      </c>
      <c r="G462" s="188">
        <v>460</v>
      </c>
      <c r="H462" s="192">
        <v>56.7</v>
      </c>
    </row>
    <row r="463" spans="1:8" ht="14.25" thickBot="1">
      <c r="A463" s="187">
        <v>461</v>
      </c>
      <c r="B463" s="188">
        <v>461</v>
      </c>
      <c r="C463" s="192">
        <v>91.1</v>
      </c>
      <c r="F463" s="189">
        <v>461</v>
      </c>
      <c r="G463" s="190">
        <v>461</v>
      </c>
      <c r="H463" s="193">
        <v>56.77</v>
      </c>
    </row>
    <row r="464" spans="1:8" ht="14.25" thickBot="1">
      <c r="A464" s="189">
        <v>462</v>
      </c>
      <c r="B464" s="190">
        <v>462</v>
      </c>
      <c r="C464" s="193">
        <v>91.2</v>
      </c>
      <c r="F464" s="187">
        <v>462</v>
      </c>
      <c r="G464" s="188">
        <v>462</v>
      </c>
      <c r="H464" s="192">
        <v>56.84</v>
      </c>
    </row>
    <row r="465" spans="1:8" ht="14.25" thickBot="1">
      <c r="A465" s="187">
        <v>463</v>
      </c>
      <c r="B465" s="188">
        <v>463</v>
      </c>
      <c r="C465" s="192">
        <v>91.3</v>
      </c>
      <c r="F465" s="189">
        <v>463</v>
      </c>
      <c r="G465" s="190">
        <v>463</v>
      </c>
      <c r="H465" s="193">
        <v>56.91</v>
      </c>
    </row>
    <row r="466" spans="1:8" ht="14.25" thickBot="1">
      <c r="A466" s="189">
        <v>464</v>
      </c>
      <c r="B466" s="190">
        <v>464</v>
      </c>
      <c r="C466" s="193">
        <v>91.4</v>
      </c>
      <c r="F466" s="187">
        <v>464</v>
      </c>
      <c r="G466" s="188">
        <v>464</v>
      </c>
      <c r="H466" s="192">
        <v>56.98</v>
      </c>
    </row>
    <row r="467" spans="1:8" ht="14.25" thickBot="1">
      <c r="A467" s="187">
        <v>465</v>
      </c>
      <c r="B467" s="188">
        <v>465</v>
      </c>
      <c r="C467" s="192">
        <v>91.5</v>
      </c>
      <c r="F467" s="189">
        <v>465</v>
      </c>
      <c r="G467" s="190">
        <v>465</v>
      </c>
      <c r="H467" s="193">
        <v>57.05</v>
      </c>
    </row>
    <row r="468" spans="1:8" ht="14.25" thickBot="1">
      <c r="A468" s="189">
        <v>466</v>
      </c>
      <c r="B468" s="190">
        <v>466</v>
      </c>
      <c r="C468" s="193">
        <v>91.6</v>
      </c>
      <c r="F468" s="187">
        <v>466</v>
      </c>
      <c r="G468" s="188">
        <v>466</v>
      </c>
      <c r="H468" s="192">
        <v>57.120000000000005</v>
      </c>
    </row>
    <row r="469" spans="1:8" ht="14.25" thickBot="1">
      <c r="A469" s="187">
        <v>467</v>
      </c>
      <c r="B469" s="188">
        <v>467</v>
      </c>
      <c r="C469" s="192">
        <v>91.7</v>
      </c>
      <c r="F469" s="189">
        <v>467</v>
      </c>
      <c r="G469" s="190">
        <v>467</v>
      </c>
      <c r="H469" s="193">
        <v>57.19</v>
      </c>
    </row>
    <row r="470" spans="1:8" ht="14.25" thickBot="1">
      <c r="A470" s="189">
        <v>468</v>
      </c>
      <c r="B470" s="190">
        <v>468</v>
      </c>
      <c r="C470" s="193">
        <v>91.8</v>
      </c>
      <c r="F470" s="187">
        <v>468</v>
      </c>
      <c r="G470" s="188">
        <v>468</v>
      </c>
      <c r="H470" s="192">
        <v>57.260000000000005</v>
      </c>
    </row>
    <row r="471" spans="1:8" ht="14.25" thickBot="1">
      <c r="A471" s="187">
        <v>469</v>
      </c>
      <c r="B471" s="188">
        <v>469</v>
      </c>
      <c r="C471" s="192">
        <v>91.9</v>
      </c>
      <c r="F471" s="189">
        <v>469</v>
      </c>
      <c r="G471" s="190">
        <v>469</v>
      </c>
      <c r="H471" s="193">
        <v>57.33</v>
      </c>
    </row>
    <row r="472" spans="1:8" ht="14.25" thickBot="1">
      <c r="A472" s="189">
        <v>470</v>
      </c>
      <c r="B472" s="190">
        <v>470</v>
      </c>
      <c r="C472" s="193">
        <v>92</v>
      </c>
      <c r="F472" s="187">
        <v>470</v>
      </c>
      <c r="G472" s="188">
        <v>470</v>
      </c>
      <c r="H472" s="192">
        <v>57.4</v>
      </c>
    </row>
    <row r="473" spans="1:8" ht="14.25" thickBot="1">
      <c r="A473" s="187">
        <v>471</v>
      </c>
      <c r="B473" s="188">
        <v>471</v>
      </c>
      <c r="C473" s="192">
        <v>92.1</v>
      </c>
      <c r="F473" s="189">
        <v>471</v>
      </c>
      <c r="G473" s="190">
        <v>471</v>
      </c>
      <c r="H473" s="193">
        <v>57.47</v>
      </c>
    </row>
    <row r="474" spans="1:8" ht="14.25" thickBot="1">
      <c r="A474" s="189">
        <v>472</v>
      </c>
      <c r="B474" s="190">
        <v>472</v>
      </c>
      <c r="C474" s="193">
        <v>92.2</v>
      </c>
      <c r="F474" s="187">
        <v>472</v>
      </c>
      <c r="G474" s="188">
        <v>472</v>
      </c>
      <c r="H474" s="192">
        <v>57.54</v>
      </c>
    </row>
    <row r="475" spans="1:8" ht="14.25" thickBot="1">
      <c r="A475" s="187">
        <v>473</v>
      </c>
      <c r="B475" s="188">
        <v>473</v>
      </c>
      <c r="C475" s="192">
        <v>92.3</v>
      </c>
      <c r="F475" s="189">
        <v>473</v>
      </c>
      <c r="G475" s="190">
        <v>473</v>
      </c>
      <c r="H475" s="193">
        <v>57.61</v>
      </c>
    </row>
    <row r="476" spans="1:8" ht="14.25" thickBot="1">
      <c r="A476" s="189">
        <v>474</v>
      </c>
      <c r="B476" s="190">
        <v>474</v>
      </c>
      <c r="C476" s="193">
        <v>92.4</v>
      </c>
      <c r="F476" s="187">
        <v>474</v>
      </c>
      <c r="G476" s="188">
        <v>474</v>
      </c>
      <c r="H476" s="192">
        <v>57.68</v>
      </c>
    </row>
    <row r="477" spans="1:8" ht="14.25" thickBot="1">
      <c r="A477" s="187">
        <v>475</v>
      </c>
      <c r="B477" s="188">
        <v>475</v>
      </c>
      <c r="C477" s="192">
        <v>92.5</v>
      </c>
      <c r="F477" s="189">
        <v>475</v>
      </c>
      <c r="G477" s="190">
        <v>475</v>
      </c>
      <c r="H477" s="193">
        <v>57.75</v>
      </c>
    </row>
    <row r="478" spans="1:8" ht="14.25" thickBot="1">
      <c r="A478" s="189">
        <v>476</v>
      </c>
      <c r="B478" s="190">
        <v>476</v>
      </c>
      <c r="C478" s="193">
        <v>92.6</v>
      </c>
      <c r="F478" s="187">
        <v>476</v>
      </c>
      <c r="G478" s="188">
        <v>476</v>
      </c>
      <c r="H478" s="192">
        <v>57.82</v>
      </c>
    </row>
    <row r="479" spans="1:8" ht="14.25" thickBot="1">
      <c r="A479" s="187">
        <v>477</v>
      </c>
      <c r="B479" s="188">
        <v>477</v>
      </c>
      <c r="C479" s="192">
        <v>92.7</v>
      </c>
      <c r="F479" s="189">
        <v>477</v>
      </c>
      <c r="G479" s="190">
        <v>477</v>
      </c>
      <c r="H479" s="193">
        <v>57.89</v>
      </c>
    </row>
    <row r="480" spans="1:8" ht="14.25" thickBot="1">
      <c r="A480" s="189">
        <v>478</v>
      </c>
      <c r="B480" s="190">
        <v>478</v>
      </c>
      <c r="C480" s="193">
        <v>92.8</v>
      </c>
      <c r="F480" s="187">
        <v>478</v>
      </c>
      <c r="G480" s="188">
        <v>478</v>
      </c>
      <c r="H480" s="192">
        <v>57.96</v>
      </c>
    </row>
    <row r="481" spans="1:8" ht="14.25" thickBot="1">
      <c r="A481" s="187">
        <v>479</v>
      </c>
      <c r="B481" s="188">
        <v>479</v>
      </c>
      <c r="C481" s="192">
        <v>92.9</v>
      </c>
      <c r="F481" s="189">
        <v>479</v>
      </c>
      <c r="G481" s="190">
        <v>479</v>
      </c>
      <c r="H481" s="193">
        <v>58.03</v>
      </c>
    </row>
    <row r="482" spans="1:8" ht="14.25" thickBot="1">
      <c r="A482" s="189">
        <v>480</v>
      </c>
      <c r="B482" s="190">
        <v>480</v>
      </c>
      <c r="C482" s="193">
        <v>93</v>
      </c>
      <c r="F482" s="187">
        <v>480</v>
      </c>
      <c r="G482" s="188">
        <v>480</v>
      </c>
      <c r="H482" s="192">
        <v>58.1</v>
      </c>
    </row>
    <row r="483" spans="1:8" ht="14.25" thickBot="1">
      <c r="A483" s="187">
        <v>481</v>
      </c>
      <c r="B483" s="188">
        <v>481</v>
      </c>
      <c r="C483" s="192">
        <v>93.1</v>
      </c>
      <c r="F483" s="189">
        <v>481</v>
      </c>
      <c r="G483" s="190">
        <v>481</v>
      </c>
      <c r="H483" s="193">
        <v>58.17</v>
      </c>
    </row>
    <row r="484" spans="1:8" ht="14.25" thickBot="1">
      <c r="A484" s="189">
        <v>482</v>
      </c>
      <c r="B484" s="190">
        <v>482</v>
      </c>
      <c r="C484" s="193">
        <v>93.2</v>
      </c>
      <c r="F484" s="187">
        <v>482</v>
      </c>
      <c r="G484" s="188">
        <v>482</v>
      </c>
      <c r="H484" s="192">
        <v>58.24</v>
      </c>
    </row>
    <row r="485" spans="1:8" ht="14.25" thickBot="1">
      <c r="A485" s="187">
        <v>483</v>
      </c>
      <c r="B485" s="188">
        <v>483</v>
      </c>
      <c r="C485" s="192">
        <v>93.3</v>
      </c>
      <c r="F485" s="189">
        <v>483</v>
      </c>
      <c r="G485" s="190">
        <v>483</v>
      </c>
      <c r="H485" s="193">
        <v>58.31</v>
      </c>
    </row>
    <row r="486" spans="1:8" ht="14.25" thickBot="1">
      <c r="A486" s="189">
        <v>484</v>
      </c>
      <c r="B486" s="190">
        <v>484</v>
      </c>
      <c r="C486" s="193">
        <v>93.4</v>
      </c>
      <c r="F486" s="187">
        <v>484</v>
      </c>
      <c r="G486" s="188">
        <v>484</v>
      </c>
      <c r="H486" s="192">
        <v>58.38</v>
      </c>
    </row>
    <row r="487" spans="1:8" ht="14.25" thickBot="1">
      <c r="A487" s="187">
        <v>485</v>
      </c>
      <c r="B487" s="188">
        <v>485</v>
      </c>
      <c r="C487" s="192">
        <v>93.5</v>
      </c>
      <c r="F487" s="189">
        <v>485</v>
      </c>
      <c r="G487" s="190">
        <v>485</v>
      </c>
      <c r="H487" s="193">
        <v>58.45</v>
      </c>
    </row>
    <row r="488" spans="1:8" ht="14.25" thickBot="1">
      <c r="A488" s="189">
        <v>486</v>
      </c>
      <c r="B488" s="190">
        <v>486</v>
      </c>
      <c r="C488" s="193">
        <v>93.6</v>
      </c>
      <c r="F488" s="187">
        <v>486</v>
      </c>
      <c r="G488" s="188">
        <v>486</v>
      </c>
      <c r="H488" s="192">
        <v>58.52</v>
      </c>
    </row>
    <row r="489" spans="1:8" ht="14.25" thickBot="1">
      <c r="A489" s="187">
        <v>487</v>
      </c>
      <c r="B489" s="188">
        <v>487</v>
      </c>
      <c r="C489" s="192">
        <v>93.7</v>
      </c>
      <c r="F489" s="189">
        <v>487</v>
      </c>
      <c r="G489" s="190">
        <v>487</v>
      </c>
      <c r="H489" s="193">
        <v>58.59</v>
      </c>
    </row>
    <row r="490" spans="1:8" ht="14.25" thickBot="1">
      <c r="A490" s="189">
        <v>488</v>
      </c>
      <c r="B490" s="190">
        <v>488</v>
      </c>
      <c r="C490" s="193">
        <v>93.8</v>
      </c>
      <c r="F490" s="187">
        <v>488</v>
      </c>
      <c r="G490" s="188">
        <v>488</v>
      </c>
      <c r="H490" s="192">
        <v>58.66</v>
      </c>
    </row>
    <row r="491" spans="1:8" ht="14.25" thickBot="1">
      <c r="A491" s="187">
        <v>489</v>
      </c>
      <c r="B491" s="188">
        <v>489</v>
      </c>
      <c r="C491" s="192">
        <v>93.9</v>
      </c>
      <c r="F491" s="189">
        <v>489</v>
      </c>
      <c r="G491" s="190">
        <v>489</v>
      </c>
      <c r="H491" s="193">
        <v>58.73</v>
      </c>
    </row>
    <row r="492" spans="1:8" ht="14.25" thickBot="1">
      <c r="A492" s="189">
        <v>490</v>
      </c>
      <c r="B492" s="190">
        <v>490</v>
      </c>
      <c r="C492" s="193">
        <v>94</v>
      </c>
      <c r="F492" s="187">
        <v>490</v>
      </c>
      <c r="G492" s="188">
        <v>490</v>
      </c>
      <c r="H492" s="192">
        <v>58.8</v>
      </c>
    </row>
    <row r="493" spans="1:8" ht="14.25" thickBot="1">
      <c r="A493" s="187">
        <v>491</v>
      </c>
      <c r="B493" s="188">
        <v>491</v>
      </c>
      <c r="C493" s="192">
        <v>94.1</v>
      </c>
      <c r="F493" s="189">
        <v>491</v>
      </c>
      <c r="G493" s="190">
        <v>491</v>
      </c>
      <c r="H493" s="193">
        <v>58.870000000000005</v>
      </c>
    </row>
    <row r="494" spans="1:8" ht="14.25" thickBot="1">
      <c r="A494" s="189">
        <v>492</v>
      </c>
      <c r="B494" s="190">
        <v>492</v>
      </c>
      <c r="C494" s="193">
        <v>94.2</v>
      </c>
      <c r="F494" s="187">
        <v>492</v>
      </c>
      <c r="G494" s="188">
        <v>492</v>
      </c>
      <c r="H494" s="192">
        <v>58.94</v>
      </c>
    </row>
    <row r="495" spans="1:8" ht="14.25" thickBot="1">
      <c r="A495" s="187">
        <v>493</v>
      </c>
      <c r="B495" s="188">
        <v>493</v>
      </c>
      <c r="C495" s="192">
        <v>94.3</v>
      </c>
      <c r="F495" s="189">
        <v>493</v>
      </c>
      <c r="G495" s="190">
        <v>493</v>
      </c>
      <c r="H495" s="193">
        <v>59.010000000000005</v>
      </c>
    </row>
    <row r="496" spans="1:8" ht="14.25" thickBot="1">
      <c r="A496" s="189">
        <v>494</v>
      </c>
      <c r="B496" s="190">
        <v>494</v>
      </c>
      <c r="C496" s="193">
        <v>94.4</v>
      </c>
      <c r="F496" s="187">
        <v>494</v>
      </c>
      <c r="G496" s="188">
        <v>494</v>
      </c>
      <c r="H496" s="192">
        <v>59.08</v>
      </c>
    </row>
    <row r="497" spans="1:8" ht="14.25" thickBot="1">
      <c r="A497" s="187">
        <v>495</v>
      </c>
      <c r="B497" s="188">
        <v>495</v>
      </c>
      <c r="C497" s="192">
        <v>94.5</v>
      </c>
      <c r="F497" s="189">
        <v>495</v>
      </c>
      <c r="G497" s="190">
        <v>495</v>
      </c>
      <c r="H497" s="193">
        <v>59.150000000000006</v>
      </c>
    </row>
    <row r="498" spans="1:8" ht="14.25" thickBot="1">
      <c r="A498" s="189">
        <v>496</v>
      </c>
      <c r="B498" s="190">
        <v>496</v>
      </c>
      <c r="C498" s="193">
        <v>94.6</v>
      </c>
      <c r="F498" s="187">
        <v>496</v>
      </c>
      <c r="G498" s="188">
        <v>496</v>
      </c>
      <c r="H498" s="192">
        <v>59.22</v>
      </c>
    </row>
    <row r="499" spans="1:8" ht="14.25" thickBot="1">
      <c r="A499" s="187">
        <v>497</v>
      </c>
      <c r="B499" s="188">
        <v>497</v>
      </c>
      <c r="C499" s="192">
        <v>94.7</v>
      </c>
      <c r="F499" s="189">
        <v>497</v>
      </c>
      <c r="G499" s="190">
        <v>497</v>
      </c>
      <c r="H499" s="193">
        <v>59.29</v>
      </c>
    </row>
    <row r="500" spans="1:8" ht="14.25" thickBot="1">
      <c r="A500" s="189">
        <v>498</v>
      </c>
      <c r="B500" s="190">
        <v>498</v>
      </c>
      <c r="C500" s="193">
        <v>94.8</v>
      </c>
      <c r="F500" s="187">
        <v>498</v>
      </c>
      <c r="G500" s="188">
        <v>498</v>
      </c>
      <c r="H500" s="192">
        <v>59.36</v>
      </c>
    </row>
    <row r="501" spans="1:8" ht="14.25" thickBot="1">
      <c r="A501" s="187">
        <v>499</v>
      </c>
      <c r="B501" s="188">
        <v>499</v>
      </c>
      <c r="C501" s="192">
        <v>94.9</v>
      </c>
      <c r="F501" s="189">
        <v>499</v>
      </c>
      <c r="G501" s="190">
        <v>499</v>
      </c>
      <c r="H501" s="193">
        <v>59.43</v>
      </c>
    </row>
    <row r="502" spans="1:8" ht="14.25" thickBot="1">
      <c r="A502" s="189">
        <v>500</v>
      </c>
      <c r="B502" s="190">
        <v>500</v>
      </c>
      <c r="C502" s="193">
        <v>95</v>
      </c>
      <c r="F502" s="187">
        <v>500</v>
      </c>
      <c r="G502" s="188">
        <v>500</v>
      </c>
      <c r="H502" s="192">
        <v>59.5</v>
      </c>
    </row>
    <row r="503" spans="1:8" ht="14.25" thickBot="1">
      <c r="A503" s="187">
        <v>501</v>
      </c>
      <c r="B503" s="188">
        <v>501</v>
      </c>
      <c r="C503" s="192">
        <v>95.1</v>
      </c>
      <c r="F503" s="189">
        <v>501</v>
      </c>
      <c r="G503" s="190">
        <v>501</v>
      </c>
      <c r="H503" s="193">
        <v>59.57</v>
      </c>
    </row>
    <row r="504" spans="1:8" ht="14.25" thickBot="1">
      <c r="A504" s="189">
        <v>502</v>
      </c>
      <c r="B504" s="190">
        <v>502</v>
      </c>
      <c r="C504" s="193">
        <v>95.2</v>
      </c>
      <c r="F504" s="187">
        <v>502</v>
      </c>
      <c r="G504" s="188">
        <v>502</v>
      </c>
      <c r="H504" s="192">
        <v>59.64</v>
      </c>
    </row>
    <row r="505" spans="1:8" ht="14.25" thickBot="1">
      <c r="A505" s="187">
        <v>503</v>
      </c>
      <c r="B505" s="188">
        <v>503</v>
      </c>
      <c r="C505" s="192">
        <v>95.3</v>
      </c>
      <c r="F505" s="189">
        <v>503</v>
      </c>
      <c r="G505" s="190">
        <v>503</v>
      </c>
      <c r="H505" s="193">
        <v>59.71</v>
      </c>
    </row>
    <row r="506" spans="1:8" ht="14.25" thickBot="1">
      <c r="A506" s="189">
        <v>504</v>
      </c>
      <c r="B506" s="190">
        <v>504</v>
      </c>
      <c r="C506" s="193">
        <v>95.4</v>
      </c>
      <c r="F506" s="187">
        <v>504</v>
      </c>
      <c r="G506" s="188">
        <v>504</v>
      </c>
      <c r="H506" s="192">
        <v>59.78</v>
      </c>
    </row>
    <row r="507" spans="1:8" ht="14.25" thickBot="1">
      <c r="A507" s="187">
        <v>505</v>
      </c>
      <c r="B507" s="188">
        <v>505</v>
      </c>
      <c r="C507" s="192">
        <v>95.5</v>
      </c>
      <c r="F507" s="189">
        <v>505</v>
      </c>
      <c r="G507" s="190">
        <v>505</v>
      </c>
      <c r="H507" s="193">
        <v>59.85</v>
      </c>
    </row>
    <row r="508" spans="1:8" ht="14.25" thickBot="1">
      <c r="A508" s="189">
        <v>506</v>
      </c>
      <c r="B508" s="190">
        <v>506</v>
      </c>
      <c r="C508" s="193">
        <v>95.6</v>
      </c>
      <c r="F508" s="187">
        <v>506</v>
      </c>
      <c r="G508" s="188">
        <v>506</v>
      </c>
      <c r="H508" s="192">
        <v>59.92</v>
      </c>
    </row>
    <row r="509" spans="1:8" ht="14.25" thickBot="1">
      <c r="A509" s="187">
        <v>507</v>
      </c>
      <c r="B509" s="188">
        <v>507</v>
      </c>
      <c r="C509" s="192">
        <v>95.7</v>
      </c>
      <c r="F509" s="189">
        <v>507</v>
      </c>
      <c r="G509" s="190">
        <v>507</v>
      </c>
      <c r="H509" s="193">
        <v>59.99</v>
      </c>
    </row>
    <row r="510" spans="1:8" ht="14.25" thickBot="1">
      <c r="A510" s="189">
        <v>508</v>
      </c>
      <c r="B510" s="190">
        <v>508</v>
      </c>
      <c r="C510" s="193">
        <v>95.8</v>
      </c>
      <c r="F510" s="187">
        <v>508</v>
      </c>
      <c r="G510" s="188">
        <v>508</v>
      </c>
      <c r="H510" s="192">
        <v>60.06</v>
      </c>
    </row>
    <row r="511" spans="1:8" ht="14.25" thickBot="1">
      <c r="A511" s="189">
        <v>509</v>
      </c>
      <c r="B511" s="190">
        <v>509</v>
      </c>
      <c r="C511" s="193">
        <v>95.9</v>
      </c>
      <c r="F511" s="189">
        <v>509</v>
      </c>
      <c r="G511" s="190">
        <v>509</v>
      </c>
      <c r="H511" s="193">
        <v>60.13</v>
      </c>
    </row>
    <row r="512" spans="1:8" ht="14.25" thickBot="1">
      <c r="A512" s="187">
        <v>510</v>
      </c>
      <c r="B512" s="188">
        <v>510</v>
      </c>
      <c r="C512" s="192">
        <v>96</v>
      </c>
      <c r="F512" s="187">
        <v>510</v>
      </c>
      <c r="G512" s="188">
        <v>510</v>
      </c>
      <c r="H512" s="192">
        <v>60.2</v>
      </c>
    </row>
    <row r="513" spans="1:8" ht="14.25" thickBot="1">
      <c r="A513" s="189">
        <v>511</v>
      </c>
      <c r="B513" s="190">
        <v>511</v>
      </c>
      <c r="C513" s="193">
        <v>96.1</v>
      </c>
      <c r="F513" s="189">
        <v>511</v>
      </c>
      <c r="G513" s="190">
        <v>511</v>
      </c>
      <c r="H513" s="193">
        <v>60.27</v>
      </c>
    </row>
    <row r="514" spans="1:8" ht="14.25" thickBot="1">
      <c r="A514" s="187">
        <v>512</v>
      </c>
      <c r="B514" s="188">
        <v>512</v>
      </c>
      <c r="C514" s="192">
        <v>96.2</v>
      </c>
      <c r="F514" s="187">
        <v>512</v>
      </c>
      <c r="G514" s="188">
        <v>512</v>
      </c>
      <c r="H514" s="192">
        <v>60.34</v>
      </c>
    </row>
    <row r="515" spans="1:8" ht="14.25" thickBot="1">
      <c r="A515" s="189">
        <v>513</v>
      </c>
      <c r="B515" s="190">
        <v>513</v>
      </c>
      <c r="C515" s="193">
        <v>96.3</v>
      </c>
      <c r="F515" s="189">
        <v>513</v>
      </c>
      <c r="G515" s="190">
        <v>513</v>
      </c>
      <c r="H515" s="193">
        <v>60.41</v>
      </c>
    </row>
    <row r="516" spans="1:8" ht="14.25" thickBot="1">
      <c r="A516" s="187">
        <v>514</v>
      </c>
      <c r="B516" s="188">
        <v>514</v>
      </c>
      <c r="C516" s="192">
        <v>96.4</v>
      </c>
      <c r="F516" s="187">
        <v>514</v>
      </c>
      <c r="G516" s="188">
        <v>514</v>
      </c>
      <c r="H516" s="192">
        <v>60.48</v>
      </c>
    </row>
    <row r="517" spans="1:8" ht="14.25" thickBot="1">
      <c r="A517" s="189">
        <v>515</v>
      </c>
      <c r="B517" s="190">
        <v>515</v>
      </c>
      <c r="C517" s="193">
        <v>96.5</v>
      </c>
      <c r="F517" s="189">
        <v>515</v>
      </c>
      <c r="G517" s="190">
        <v>515</v>
      </c>
      <c r="H517" s="193">
        <v>60.55</v>
      </c>
    </row>
    <row r="518" spans="1:8" ht="14.25" thickBot="1">
      <c r="A518" s="187">
        <v>516</v>
      </c>
      <c r="B518" s="188">
        <v>516</v>
      </c>
      <c r="C518" s="192">
        <v>96.6</v>
      </c>
      <c r="F518" s="187">
        <v>516</v>
      </c>
      <c r="G518" s="188">
        <v>516</v>
      </c>
      <c r="H518" s="192">
        <v>60.620000000000005</v>
      </c>
    </row>
    <row r="519" spans="1:8" ht="14.25" thickBot="1">
      <c r="A519" s="189">
        <v>517</v>
      </c>
      <c r="B519" s="190">
        <v>517</v>
      </c>
      <c r="C519" s="193">
        <v>96.7</v>
      </c>
      <c r="F519" s="189">
        <v>517</v>
      </c>
      <c r="G519" s="190">
        <v>517</v>
      </c>
      <c r="H519" s="193">
        <v>60.69</v>
      </c>
    </row>
    <row r="520" spans="1:8" ht="14.25" thickBot="1">
      <c r="A520" s="187">
        <v>518</v>
      </c>
      <c r="B520" s="188">
        <v>518</v>
      </c>
      <c r="C520" s="192">
        <v>96.8</v>
      </c>
      <c r="F520" s="187">
        <v>518</v>
      </c>
      <c r="G520" s="188">
        <v>518</v>
      </c>
      <c r="H520" s="192">
        <v>60.760000000000005</v>
      </c>
    </row>
    <row r="521" spans="1:8" ht="14.25" thickBot="1">
      <c r="A521" s="189">
        <v>519</v>
      </c>
      <c r="B521" s="190">
        <v>519</v>
      </c>
      <c r="C521" s="193">
        <v>96.9</v>
      </c>
      <c r="F521" s="189">
        <v>519</v>
      </c>
      <c r="G521" s="190">
        <v>519</v>
      </c>
      <c r="H521" s="193">
        <v>60.83</v>
      </c>
    </row>
    <row r="522" spans="1:8" ht="14.25" thickBot="1">
      <c r="A522" s="187">
        <v>520</v>
      </c>
      <c r="B522" s="188">
        <v>520</v>
      </c>
      <c r="C522" s="192">
        <v>97</v>
      </c>
      <c r="F522" s="187">
        <v>520</v>
      </c>
      <c r="G522" s="188">
        <v>520</v>
      </c>
      <c r="H522" s="192">
        <v>60.900000000000006</v>
      </c>
    </row>
    <row r="523" spans="1:8" ht="14.25" thickBot="1">
      <c r="A523" s="189">
        <v>521</v>
      </c>
      <c r="B523" s="190">
        <v>521</v>
      </c>
      <c r="C523" s="193">
        <v>97.1</v>
      </c>
      <c r="F523" s="189">
        <v>521</v>
      </c>
      <c r="G523" s="190">
        <v>521</v>
      </c>
      <c r="H523" s="193">
        <v>60.97</v>
      </c>
    </row>
    <row r="524" spans="1:8" ht="14.25" thickBot="1">
      <c r="A524" s="187">
        <v>522</v>
      </c>
      <c r="B524" s="188">
        <v>522</v>
      </c>
      <c r="C524" s="192">
        <v>97.2</v>
      </c>
      <c r="F524" s="187">
        <v>522</v>
      </c>
      <c r="G524" s="188">
        <v>522</v>
      </c>
      <c r="H524" s="192">
        <v>61.04</v>
      </c>
    </row>
    <row r="525" spans="1:8" ht="14.25" thickBot="1">
      <c r="A525" s="189">
        <v>523</v>
      </c>
      <c r="B525" s="190">
        <v>523</v>
      </c>
      <c r="C525" s="193">
        <v>97.3</v>
      </c>
      <c r="F525" s="189">
        <v>523</v>
      </c>
      <c r="G525" s="190">
        <v>523</v>
      </c>
      <c r="H525" s="193">
        <v>61.11</v>
      </c>
    </row>
    <row r="526" spans="1:8" ht="14.25" thickBot="1">
      <c r="A526" s="187">
        <v>524</v>
      </c>
      <c r="B526" s="188">
        <v>524</v>
      </c>
      <c r="C526" s="192">
        <v>97.4</v>
      </c>
      <c r="F526" s="187">
        <v>524</v>
      </c>
      <c r="G526" s="188">
        <v>524</v>
      </c>
      <c r="H526" s="192">
        <v>61.18</v>
      </c>
    </row>
    <row r="527" spans="1:8" ht="14.25" thickBot="1">
      <c r="A527" s="189">
        <v>525</v>
      </c>
      <c r="B527" s="190">
        <v>525</v>
      </c>
      <c r="C527" s="193">
        <v>97.5</v>
      </c>
      <c r="F527" s="189">
        <v>525</v>
      </c>
      <c r="G527" s="190">
        <v>525</v>
      </c>
      <c r="H527" s="193">
        <v>61.25</v>
      </c>
    </row>
    <row r="528" spans="1:8" ht="14.25" thickBot="1">
      <c r="A528" s="187">
        <v>526</v>
      </c>
      <c r="B528" s="188">
        <v>526</v>
      </c>
      <c r="C528" s="192">
        <v>97.6</v>
      </c>
      <c r="F528" s="187">
        <v>526</v>
      </c>
      <c r="G528" s="188">
        <v>526</v>
      </c>
      <c r="H528" s="192">
        <v>61.32</v>
      </c>
    </row>
    <row r="529" spans="1:8" ht="14.25" thickBot="1">
      <c r="A529" s="189">
        <v>527</v>
      </c>
      <c r="B529" s="190">
        <v>527</v>
      </c>
      <c r="C529" s="193">
        <v>97.7</v>
      </c>
      <c r="F529" s="189">
        <v>527</v>
      </c>
      <c r="G529" s="190">
        <v>527</v>
      </c>
      <c r="H529" s="193">
        <v>61.39</v>
      </c>
    </row>
    <row r="530" spans="1:8" ht="14.25" thickBot="1">
      <c r="A530" s="187">
        <v>528</v>
      </c>
      <c r="B530" s="188">
        <v>528</v>
      </c>
      <c r="C530" s="192">
        <v>97.8</v>
      </c>
      <c r="F530" s="187">
        <v>528</v>
      </c>
      <c r="G530" s="188">
        <v>528</v>
      </c>
      <c r="H530" s="192">
        <v>61.46</v>
      </c>
    </row>
    <row r="531" spans="1:8" ht="14.25" thickBot="1">
      <c r="A531" s="189">
        <v>529</v>
      </c>
      <c r="B531" s="190">
        <v>529</v>
      </c>
      <c r="C531" s="193">
        <v>97.9</v>
      </c>
      <c r="F531" s="189">
        <v>529</v>
      </c>
      <c r="G531" s="190">
        <v>529</v>
      </c>
      <c r="H531" s="193">
        <v>61.53</v>
      </c>
    </row>
    <row r="532" spans="1:8" ht="14.25" thickBot="1">
      <c r="A532" s="187">
        <v>530</v>
      </c>
      <c r="B532" s="188">
        <v>530</v>
      </c>
      <c r="C532" s="192">
        <v>98</v>
      </c>
      <c r="F532" s="187">
        <v>530</v>
      </c>
      <c r="G532" s="188">
        <v>530</v>
      </c>
      <c r="H532" s="192">
        <v>61.6</v>
      </c>
    </row>
    <row r="533" spans="1:8" ht="14.25" thickBot="1">
      <c r="A533" s="189">
        <v>531</v>
      </c>
      <c r="B533" s="190">
        <v>531</v>
      </c>
      <c r="C533" s="193">
        <v>98.1</v>
      </c>
      <c r="F533" s="189">
        <v>531</v>
      </c>
      <c r="G533" s="190">
        <v>531</v>
      </c>
      <c r="H533" s="193">
        <v>61.67</v>
      </c>
    </row>
    <row r="534" spans="1:8" ht="14.25" thickBot="1">
      <c r="A534" s="187">
        <v>532</v>
      </c>
      <c r="B534" s="188">
        <v>532</v>
      </c>
      <c r="C534" s="192">
        <v>98.2</v>
      </c>
      <c r="F534" s="187">
        <v>532</v>
      </c>
      <c r="G534" s="188">
        <v>532</v>
      </c>
      <c r="H534" s="192">
        <v>61.74</v>
      </c>
    </row>
    <row r="535" spans="1:8" ht="14.25" thickBot="1">
      <c r="A535" s="189">
        <v>533</v>
      </c>
      <c r="B535" s="190">
        <v>533</v>
      </c>
      <c r="C535" s="193">
        <v>98.3</v>
      </c>
      <c r="F535" s="189">
        <v>533</v>
      </c>
      <c r="G535" s="190">
        <v>533</v>
      </c>
      <c r="H535" s="193">
        <v>61.81</v>
      </c>
    </row>
    <row r="536" spans="1:8" ht="14.25" thickBot="1">
      <c r="A536" s="187">
        <v>534</v>
      </c>
      <c r="B536" s="188">
        <v>534</v>
      </c>
      <c r="C536" s="192">
        <v>98.4</v>
      </c>
      <c r="F536" s="187">
        <v>534</v>
      </c>
      <c r="G536" s="188">
        <v>534</v>
      </c>
      <c r="H536" s="192">
        <v>61.88</v>
      </c>
    </row>
    <row r="537" spans="1:8" ht="14.25" thickBot="1">
      <c r="A537" s="189">
        <v>535</v>
      </c>
      <c r="B537" s="190">
        <v>535</v>
      </c>
      <c r="C537" s="193">
        <v>98.5</v>
      </c>
      <c r="F537" s="189">
        <v>535</v>
      </c>
      <c r="G537" s="190">
        <v>535</v>
      </c>
      <c r="H537" s="193">
        <v>61.95</v>
      </c>
    </row>
    <row r="538" spans="1:8" ht="14.25" thickBot="1">
      <c r="A538" s="187">
        <v>536</v>
      </c>
      <c r="B538" s="188">
        <v>536</v>
      </c>
      <c r="C538" s="192">
        <v>98.6</v>
      </c>
      <c r="F538" s="187">
        <v>536</v>
      </c>
      <c r="G538" s="188">
        <v>536</v>
      </c>
      <c r="H538" s="192">
        <v>62.02</v>
      </c>
    </row>
    <row r="539" spans="1:8" ht="14.25" thickBot="1">
      <c r="A539" s="189">
        <v>537</v>
      </c>
      <c r="B539" s="190">
        <v>537</v>
      </c>
      <c r="C539" s="193">
        <v>98.7</v>
      </c>
      <c r="F539" s="189">
        <v>537</v>
      </c>
      <c r="G539" s="190">
        <v>537</v>
      </c>
      <c r="H539" s="193">
        <v>62.09</v>
      </c>
    </row>
    <row r="540" spans="1:8" ht="14.25" thickBot="1">
      <c r="A540" s="187">
        <v>538</v>
      </c>
      <c r="B540" s="188">
        <v>538</v>
      </c>
      <c r="C540" s="192">
        <v>98.8</v>
      </c>
      <c r="F540" s="187">
        <v>538</v>
      </c>
      <c r="G540" s="188">
        <v>538</v>
      </c>
      <c r="H540" s="192">
        <v>62.16</v>
      </c>
    </row>
    <row r="541" spans="1:8" ht="14.25" thickBot="1">
      <c r="A541" s="189">
        <v>539</v>
      </c>
      <c r="B541" s="190">
        <v>539</v>
      </c>
      <c r="C541" s="193">
        <v>98.9</v>
      </c>
      <c r="F541" s="189">
        <v>539</v>
      </c>
      <c r="G541" s="190">
        <v>539</v>
      </c>
      <c r="H541" s="193">
        <v>62.23</v>
      </c>
    </row>
    <row r="542" spans="1:8" ht="14.25" thickBot="1">
      <c r="A542" s="187">
        <v>540</v>
      </c>
      <c r="B542" s="188">
        <v>540</v>
      </c>
      <c r="C542" s="192">
        <v>99</v>
      </c>
      <c r="F542" s="187">
        <v>540</v>
      </c>
      <c r="G542" s="188">
        <v>540</v>
      </c>
      <c r="H542" s="192">
        <v>62.3</v>
      </c>
    </row>
    <row r="543" spans="1:8" ht="14.25" thickBot="1">
      <c r="A543" s="189">
        <v>541</v>
      </c>
      <c r="B543" s="190">
        <v>541</v>
      </c>
      <c r="C543" s="193">
        <v>99.1</v>
      </c>
      <c r="F543" s="189">
        <v>541</v>
      </c>
      <c r="G543" s="190">
        <v>541</v>
      </c>
      <c r="H543" s="193">
        <v>62.370000000000005</v>
      </c>
    </row>
    <row r="544" spans="1:8" ht="14.25" thickBot="1">
      <c r="A544" s="187">
        <v>542</v>
      </c>
      <c r="B544" s="188">
        <v>542</v>
      </c>
      <c r="C544" s="192">
        <v>99.2</v>
      </c>
      <c r="F544" s="187">
        <v>542</v>
      </c>
      <c r="G544" s="188">
        <v>542</v>
      </c>
      <c r="H544" s="192">
        <v>62.44</v>
      </c>
    </row>
    <row r="545" spans="1:8" ht="14.25" thickBot="1">
      <c r="A545" s="189">
        <v>543</v>
      </c>
      <c r="B545" s="190">
        <v>543</v>
      </c>
      <c r="C545" s="193">
        <v>99.3</v>
      </c>
      <c r="F545" s="189">
        <v>543</v>
      </c>
      <c r="G545" s="190">
        <v>543</v>
      </c>
      <c r="H545" s="193">
        <v>62.510000000000005</v>
      </c>
    </row>
    <row r="546" spans="1:8" ht="14.25" thickBot="1">
      <c r="A546" s="187">
        <v>544</v>
      </c>
      <c r="B546" s="188">
        <v>544</v>
      </c>
      <c r="C546" s="192">
        <v>99.4</v>
      </c>
      <c r="F546" s="187">
        <v>544</v>
      </c>
      <c r="G546" s="188">
        <v>544</v>
      </c>
      <c r="H546" s="192">
        <v>62.58</v>
      </c>
    </row>
    <row r="547" spans="1:8" ht="14.25" thickBot="1">
      <c r="A547" s="189">
        <v>545</v>
      </c>
      <c r="B547" s="190">
        <v>545</v>
      </c>
      <c r="C547" s="193">
        <v>99.5</v>
      </c>
      <c r="F547" s="189">
        <v>545</v>
      </c>
      <c r="G547" s="190">
        <v>545</v>
      </c>
      <c r="H547" s="193">
        <v>62.650000000000006</v>
      </c>
    </row>
    <row r="548" spans="1:8" ht="14.25" thickBot="1">
      <c r="A548" s="187">
        <v>546</v>
      </c>
      <c r="B548" s="188">
        <v>546</v>
      </c>
      <c r="C548" s="192">
        <v>99.6</v>
      </c>
      <c r="F548" s="187">
        <v>546</v>
      </c>
      <c r="G548" s="188">
        <v>546</v>
      </c>
      <c r="H548" s="192">
        <v>62.72</v>
      </c>
    </row>
    <row r="549" spans="1:8" ht="14.25" thickBot="1">
      <c r="A549" s="189">
        <v>547</v>
      </c>
      <c r="B549" s="190">
        <v>547</v>
      </c>
      <c r="C549" s="193">
        <v>99.7</v>
      </c>
      <c r="F549" s="189">
        <v>547</v>
      </c>
      <c r="G549" s="190">
        <v>547</v>
      </c>
      <c r="H549" s="193">
        <v>62.790000000000006</v>
      </c>
    </row>
    <row r="550" spans="1:8" ht="14.25" thickBot="1">
      <c r="A550" s="187">
        <v>548</v>
      </c>
      <c r="B550" s="188">
        <v>548</v>
      </c>
      <c r="C550" s="192">
        <v>99.8</v>
      </c>
      <c r="F550" s="187">
        <v>548</v>
      </c>
      <c r="G550" s="188">
        <v>548</v>
      </c>
      <c r="H550" s="192">
        <v>62.86</v>
      </c>
    </row>
    <row r="551" spans="1:8" ht="14.25" thickBot="1">
      <c r="A551" s="189">
        <v>549</v>
      </c>
      <c r="B551" s="190">
        <v>549</v>
      </c>
      <c r="C551" s="193">
        <v>99.9</v>
      </c>
      <c r="F551" s="189">
        <v>549</v>
      </c>
      <c r="G551" s="190">
        <v>549</v>
      </c>
      <c r="H551" s="193">
        <v>62.930000000000007</v>
      </c>
    </row>
    <row r="552" spans="1:8" ht="14.25" thickBot="1">
      <c r="A552" s="187">
        <v>550</v>
      </c>
      <c r="B552" s="188">
        <v>550</v>
      </c>
      <c r="C552" s="192">
        <v>100</v>
      </c>
      <c r="F552" s="187">
        <v>550</v>
      </c>
      <c r="G552" s="188">
        <v>550</v>
      </c>
      <c r="H552" s="192">
        <v>63</v>
      </c>
    </row>
    <row r="553" spans="1:8" ht="14.25" thickBot="1">
      <c r="A553" s="189">
        <v>551</v>
      </c>
      <c r="B553" s="190">
        <v>551</v>
      </c>
      <c r="C553" s="193">
        <v>100.1</v>
      </c>
      <c r="F553" s="189">
        <v>551</v>
      </c>
      <c r="G553" s="190">
        <v>551</v>
      </c>
      <c r="H553" s="193">
        <v>63.07</v>
      </c>
    </row>
    <row r="554" spans="1:8" ht="14.25" thickBot="1">
      <c r="A554" s="187">
        <v>552</v>
      </c>
      <c r="B554" s="188">
        <v>552</v>
      </c>
      <c r="C554" s="192">
        <v>100.2</v>
      </c>
      <c r="F554" s="187">
        <v>552</v>
      </c>
      <c r="G554" s="188">
        <v>552</v>
      </c>
      <c r="H554" s="192">
        <v>63.14</v>
      </c>
    </row>
    <row r="555" spans="1:8" ht="14.25" thickBot="1">
      <c r="A555" s="189">
        <v>553</v>
      </c>
      <c r="B555" s="190">
        <v>553</v>
      </c>
      <c r="C555" s="193">
        <v>100.3</v>
      </c>
      <c r="F555" s="189">
        <v>553</v>
      </c>
      <c r="G555" s="190">
        <v>553</v>
      </c>
      <c r="H555" s="193">
        <v>63.21</v>
      </c>
    </row>
    <row r="556" spans="1:8" ht="14.25" thickBot="1">
      <c r="A556" s="187">
        <v>554</v>
      </c>
      <c r="B556" s="188">
        <v>554</v>
      </c>
      <c r="C556" s="192">
        <v>100.4</v>
      </c>
      <c r="F556" s="187">
        <v>554</v>
      </c>
      <c r="G556" s="188">
        <v>554</v>
      </c>
      <c r="H556" s="192">
        <v>63.28</v>
      </c>
    </row>
    <row r="557" spans="1:8" ht="14.25" thickBot="1">
      <c r="A557" s="189">
        <v>555</v>
      </c>
      <c r="B557" s="190">
        <v>555</v>
      </c>
      <c r="C557" s="193">
        <v>100.5</v>
      </c>
      <c r="F557" s="189">
        <v>555</v>
      </c>
      <c r="G557" s="190">
        <v>555</v>
      </c>
      <c r="H557" s="193">
        <v>63.35</v>
      </c>
    </row>
    <row r="558" spans="1:8" ht="14.25" thickBot="1">
      <c r="A558" s="187">
        <v>556</v>
      </c>
      <c r="B558" s="188">
        <v>556</v>
      </c>
      <c r="C558" s="192">
        <v>100.6</v>
      </c>
      <c r="F558" s="187">
        <v>556</v>
      </c>
      <c r="G558" s="188">
        <v>556</v>
      </c>
      <c r="H558" s="192">
        <v>63.42</v>
      </c>
    </row>
    <row r="559" spans="1:8" ht="14.25" thickBot="1">
      <c r="A559" s="189">
        <v>557</v>
      </c>
      <c r="B559" s="190">
        <v>557</v>
      </c>
      <c r="C559" s="193">
        <v>100.7</v>
      </c>
      <c r="F559" s="189">
        <v>557</v>
      </c>
      <c r="G559" s="190">
        <v>557</v>
      </c>
      <c r="H559" s="193">
        <v>63.49</v>
      </c>
    </row>
    <row r="560" spans="1:8" ht="14.25" thickBot="1">
      <c r="A560" s="187">
        <v>558</v>
      </c>
      <c r="B560" s="188">
        <v>558</v>
      </c>
      <c r="C560" s="192">
        <v>100.8</v>
      </c>
      <c r="F560" s="187">
        <v>558</v>
      </c>
      <c r="G560" s="188">
        <v>558</v>
      </c>
      <c r="H560" s="192">
        <v>63.56</v>
      </c>
    </row>
    <row r="561" spans="1:8" ht="14.25" thickBot="1">
      <c r="A561" s="189">
        <v>559</v>
      </c>
      <c r="B561" s="190">
        <v>559</v>
      </c>
      <c r="C561" s="193">
        <v>100.9</v>
      </c>
      <c r="F561" s="189">
        <v>559</v>
      </c>
      <c r="G561" s="190">
        <v>559</v>
      </c>
      <c r="H561" s="193">
        <v>63.63</v>
      </c>
    </row>
    <row r="562" spans="1:8" ht="14.25" thickBot="1">
      <c r="A562" s="187">
        <v>560</v>
      </c>
      <c r="B562" s="188">
        <v>560</v>
      </c>
      <c r="C562" s="192">
        <v>101</v>
      </c>
      <c r="F562" s="187">
        <v>560</v>
      </c>
      <c r="G562" s="188">
        <v>560</v>
      </c>
      <c r="H562" s="192">
        <v>63.7</v>
      </c>
    </row>
    <row r="563" spans="1:8" ht="14.25" thickBot="1">
      <c r="A563" s="189">
        <v>561</v>
      </c>
      <c r="B563" s="190">
        <v>561</v>
      </c>
      <c r="C563" s="193">
        <v>101.1</v>
      </c>
      <c r="F563" s="189">
        <v>561</v>
      </c>
      <c r="G563" s="190">
        <v>561</v>
      </c>
      <c r="H563" s="193">
        <v>63.77</v>
      </c>
    </row>
    <row r="564" spans="1:8" ht="14.25" thickBot="1">
      <c r="A564" s="187">
        <v>562</v>
      </c>
      <c r="B564" s="188">
        <v>562</v>
      </c>
      <c r="C564" s="192">
        <v>101.2</v>
      </c>
      <c r="F564" s="187">
        <v>562</v>
      </c>
      <c r="G564" s="188">
        <v>562</v>
      </c>
      <c r="H564" s="192">
        <v>63.84</v>
      </c>
    </row>
    <row r="565" spans="1:8" ht="14.25" thickBot="1">
      <c r="A565" s="189">
        <v>563</v>
      </c>
      <c r="B565" s="190">
        <v>563</v>
      </c>
      <c r="C565" s="193">
        <v>101.3</v>
      </c>
      <c r="F565" s="189">
        <v>563</v>
      </c>
      <c r="G565" s="190">
        <v>563</v>
      </c>
      <c r="H565" s="193">
        <v>63.91</v>
      </c>
    </row>
    <row r="566" spans="1:8" ht="14.25" thickBot="1">
      <c r="A566" s="187">
        <v>564</v>
      </c>
      <c r="B566" s="188">
        <v>564</v>
      </c>
      <c r="C566" s="192">
        <v>101.4</v>
      </c>
      <c r="F566" s="187">
        <v>564</v>
      </c>
      <c r="G566" s="188">
        <v>564</v>
      </c>
      <c r="H566" s="192">
        <v>63.98</v>
      </c>
    </row>
    <row r="567" spans="1:8" ht="14.25" thickBot="1">
      <c r="A567" s="189">
        <v>565</v>
      </c>
      <c r="B567" s="190">
        <v>565</v>
      </c>
      <c r="C567" s="193">
        <v>101.5</v>
      </c>
      <c r="F567" s="189">
        <v>565</v>
      </c>
      <c r="G567" s="190">
        <v>565</v>
      </c>
      <c r="H567" s="193">
        <v>64.05</v>
      </c>
    </row>
    <row r="568" spans="1:8" ht="14.25" thickBot="1">
      <c r="A568" s="187">
        <v>566</v>
      </c>
      <c r="B568" s="188">
        <v>566</v>
      </c>
      <c r="C568" s="192">
        <v>101.6</v>
      </c>
      <c r="F568" s="187">
        <v>566</v>
      </c>
      <c r="G568" s="188">
        <v>566</v>
      </c>
      <c r="H568" s="192">
        <v>64.12</v>
      </c>
    </row>
    <row r="569" spans="1:8" ht="14.25" thickBot="1">
      <c r="A569" s="189">
        <v>567</v>
      </c>
      <c r="B569" s="190">
        <v>567</v>
      </c>
      <c r="C569" s="193">
        <v>101.7</v>
      </c>
      <c r="F569" s="189">
        <v>567</v>
      </c>
      <c r="G569" s="190">
        <v>567</v>
      </c>
      <c r="H569" s="193">
        <v>64.19</v>
      </c>
    </row>
    <row r="570" spans="1:8" ht="14.25" thickBot="1">
      <c r="A570" s="187">
        <v>568</v>
      </c>
      <c r="B570" s="188">
        <v>568</v>
      </c>
      <c r="C570" s="192">
        <v>101.8</v>
      </c>
      <c r="F570" s="187">
        <v>568</v>
      </c>
      <c r="G570" s="188">
        <v>568</v>
      </c>
      <c r="H570" s="192">
        <v>64.260000000000005</v>
      </c>
    </row>
    <row r="571" spans="1:8" ht="14.25" thickBot="1">
      <c r="A571" s="189">
        <v>569</v>
      </c>
      <c r="B571" s="190">
        <v>569</v>
      </c>
      <c r="C571" s="193">
        <v>101.9</v>
      </c>
      <c r="F571" s="189">
        <v>569</v>
      </c>
      <c r="G571" s="190">
        <v>569</v>
      </c>
      <c r="H571" s="193">
        <v>64.33</v>
      </c>
    </row>
    <row r="572" spans="1:8" ht="14.25" thickBot="1">
      <c r="A572" s="187">
        <v>570</v>
      </c>
      <c r="B572" s="188">
        <v>570</v>
      </c>
      <c r="C572" s="192">
        <v>102</v>
      </c>
      <c r="F572" s="187">
        <v>570</v>
      </c>
      <c r="G572" s="188">
        <v>570</v>
      </c>
      <c r="H572" s="192">
        <v>64.400000000000006</v>
      </c>
    </row>
    <row r="573" spans="1:8" ht="14.25" thickBot="1">
      <c r="A573" s="189">
        <v>571</v>
      </c>
      <c r="B573" s="190">
        <v>571</v>
      </c>
      <c r="C573" s="193">
        <v>102.1</v>
      </c>
      <c r="F573" s="189">
        <v>571</v>
      </c>
      <c r="G573" s="190">
        <v>571</v>
      </c>
      <c r="H573" s="193">
        <v>64.47</v>
      </c>
    </row>
    <row r="574" spans="1:8" ht="14.25" thickBot="1">
      <c r="A574" s="187">
        <v>572</v>
      </c>
      <c r="B574" s="188">
        <v>572</v>
      </c>
      <c r="C574" s="192">
        <v>102.2</v>
      </c>
      <c r="F574" s="187">
        <v>572</v>
      </c>
      <c r="G574" s="188">
        <v>572</v>
      </c>
      <c r="H574" s="192">
        <v>64.540000000000006</v>
      </c>
    </row>
    <row r="575" spans="1:8" ht="14.25" thickBot="1">
      <c r="A575" s="189">
        <v>573</v>
      </c>
      <c r="B575" s="190">
        <v>573</v>
      </c>
      <c r="C575" s="193">
        <v>102.3</v>
      </c>
      <c r="F575" s="189">
        <v>573</v>
      </c>
      <c r="G575" s="190">
        <v>573</v>
      </c>
      <c r="H575" s="193">
        <v>64.61</v>
      </c>
    </row>
    <row r="576" spans="1:8" ht="14.25" thickBot="1">
      <c r="A576" s="187">
        <v>574</v>
      </c>
      <c r="B576" s="188">
        <v>574</v>
      </c>
      <c r="C576" s="192">
        <v>102.4</v>
      </c>
      <c r="F576" s="187">
        <v>574</v>
      </c>
      <c r="G576" s="188">
        <v>574</v>
      </c>
      <c r="H576" s="192">
        <v>64.680000000000007</v>
      </c>
    </row>
    <row r="577" spans="1:8" ht="14.25" thickBot="1">
      <c r="A577" s="189">
        <v>575</v>
      </c>
      <c r="B577" s="190">
        <v>575</v>
      </c>
      <c r="C577" s="193">
        <v>102.5</v>
      </c>
      <c r="F577" s="189">
        <v>575</v>
      </c>
      <c r="G577" s="190">
        <v>575</v>
      </c>
      <c r="H577" s="193">
        <v>64.75</v>
      </c>
    </row>
    <row r="578" spans="1:8" ht="14.25" thickBot="1">
      <c r="A578" s="187">
        <v>576</v>
      </c>
      <c r="B578" s="188">
        <v>576</v>
      </c>
      <c r="C578" s="192">
        <v>102.6</v>
      </c>
      <c r="F578" s="187">
        <v>576</v>
      </c>
      <c r="G578" s="188">
        <v>576</v>
      </c>
      <c r="H578" s="192">
        <v>64.819999999999993</v>
      </c>
    </row>
    <row r="579" spans="1:8" ht="14.25" thickBot="1">
      <c r="A579" s="189">
        <v>577</v>
      </c>
      <c r="B579" s="190">
        <v>577</v>
      </c>
      <c r="C579" s="193">
        <v>102.7</v>
      </c>
      <c r="F579" s="189">
        <v>577</v>
      </c>
      <c r="G579" s="190">
        <v>577</v>
      </c>
      <c r="H579" s="193">
        <v>64.89</v>
      </c>
    </row>
    <row r="580" spans="1:8" ht="14.25" thickBot="1">
      <c r="A580" s="187">
        <v>578</v>
      </c>
      <c r="B580" s="188">
        <v>578</v>
      </c>
      <c r="C580" s="192">
        <v>102.8</v>
      </c>
      <c r="F580" s="187">
        <v>578</v>
      </c>
      <c r="G580" s="188">
        <v>578</v>
      </c>
      <c r="H580" s="192">
        <v>64.960000000000008</v>
      </c>
    </row>
    <row r="581" spans="1:8" ht="14.25" thickBot="1">
      <c r="A581" s="189">
        <v>579</v>
      </c>
      <c r="B581" s="190">
        <v>579</v>
      </c>
      <c r="C581" s="193">
        <v>102.9</v>
      </c>
      <c r="F581" s="189">
        <v>579</v>
      </c>
      <c r="G581" s="190">
        <v>579</v>
      </c>
      <c r="H581" s="193">
        <v>65.03</v>
      </c>
    </row>
    <row r="582" spans="1:8" ht="14.25" thickBot="1">
      <c r="A582" s="187">
        <v>580</v>
      </c>
      <c r="B582" s="188">
        <v>580</v>
      </c>
      <c r="C582" s="192">
        <v>103</v>
      </c>
      <c r="F582" s="187">
        <v>580</v>
      </c>
      <c r="G582" s="188">
        <v>580</v>
      </c>
      <c r="H582" s="192">
        <v>65.099999999999994</v>
      </c>
    </row>
    <row r="583" spans="1:8" ht="14.25" thickBot="1">
      <c r="A583" s="189">
        <v>581</v>
      </c>
      <c r="B583" s="190">
        <v>581</v>
      </c>
      <c r="C583" s="193">
        <v>103.1</v>
      </c>
      <c r="F583" s="189">
        <v>581</v>
      </c>
      <c r="G583" s="190">
        <v>581</v>
      </c>
      <c r="H583" s="193">
        <v>65.17</v>
      </c>
    </row>
    <row r="584" spans="1:8" ht="14.25" thickBot="1">
      <c r="A584" s="187">
        <v>582</v>
      </c>
      <c r="B584" s="188">
        <v>582</v>
      </c>
      <c r="C584" s="192">
        <v>103.2</v>
      </c>
      <c r="F584" s="187">
        <v>582</v>
      </c>
      <c r="G584" s="188">
        <v>582</v>
      </c>
      <c r="H584" s="192">
        <v>65.240000000000009</v>
      </c>
    </row>
    <row r="585" spans="1:8" ht="14.25" thickBot="1">
      <c r="A585" s="189">
        <v>583</v>
      </c>
      <c r="B585" s="190">
        <v>583</v>
      </c>
      <c r="C585" s="193">
        <v>103.3</v>
      </c>
      <c r="F585" s="189">
        <v>583</v>
      </c>
      <c r="G585" s="190">
        <v>583</v>
      </c>
      <c r="H585" s="193">
        <v>65.31</v>
      </c>
    </row>
    <row r="586" spans="1:8" ht="14.25" thickBot="1">
      <c r="A586" s="187">
        <v>584</v>
      </c>
      <c r="B586" s="188">
        <v>584</v>
      </c>
      <c r="C586" s="192">
        <v>103.4</v>
      </c>
      <c r="F586" s="187">
        <v>584</v>
      </c>
      <c r="G586" s="188">
        <v>584</v>
      </c>
      <c r="H586" s="192">
        <v>65.38</v>
      </c>
    </row>
    <row r="587" spans="1:8" ht="14.25" thickBot="1">
      <c r="A587" s="189">
        <v>585</v>
      </c>
      <c r="B587" s="190">
        <v>585</v>
      </c>
      <c r="C587" s="193">
        <v>103.5</v>
      </c>
      <c r="F587" s="189">
        <v>585</v>
      </c>
      <c r="G587" s="190">
        <v>585</v>
      </c>
      <c r="H587" s="193">
        <v>65.45</v>
      </c>
    </row>
    <row r="588" spans="1:8" ht="14.25" thickBot="1">
      <c r="A588" s="187">
        <v>586</v>
      </c>
      <c r="B588" s="188">
        <v>586</v>
      </c>
      <c r="C588" s="192">
        <v>103.6</v>
      </c>
      <c r="F588" s="187">
        <v>586</v>
      </c>
      <c r="G588" s="188">
        <v>586</v>
      </c>
      <c r="H588" s="192">
        <v>65.52000000000001</v>
      </c>
    </row>
    <row r="589" spans="1:8" ht="14.25" thickBot="1">
      <c r="A589" s="189">
        <v>587</v>
      </c>
      <c r="B589" s="190">
        <v>587</v>
      </c>
      <c r="C589" s="193">
        <v>103.7</v>
      </c>
      <c r="F589" s="189">
        <v>587</v>
      </c>
      <c r="G589" s="190">
        <v>587</v>
      </c>
      <c r="H589" s="193">
        <v>65.59</v>
      </c>
    </row>
    <row r="590" spans="1:8" ht="14.25" thickBot="1">
      <c r="A590" s="187">
        <v>588</v>
      </c>
      <c r="B590" s="188">
        <v>588</v>
      </c>
      <c r="C590" s="192">
        <v>103.8</v>
      </c>
      <c r="F590" s="187">
        <v>588</v>
      </c>
      <c r="G590" s="188">
        <v>588</v>
      </c>
      <c r="H590" s="192">
        <v>65.66</v>
      </c>
    </row>
    <row r="591" spans="1:8" ht="14.25" thickBot="1">
      <c r="A591" s="189">
        <v>589</v>
      </c>
      <c r="B591" s="190">
        <v>589</v>
      </c>
      <c r="C591" s="193">
        <v>103.9</v>
      </c>
      <c r="F591" s="189">
        <v>589</v>
      </c>
      <c r="G591" s="190">
        <v>589</v>
      </c>
      <c r="H591" s="193">
        <v>65.73</v>
      </c>
    </row>
    <row r="592" spans="1:8" ht="14.25" thickBot="1">
      <c r="A592" s="187">
        <v>590</v>
      </c>
      <c r="B592" s="188">
        <v>590</v>
      </c>
      <c r="C592" s="192">
        <v>104</v>
      </c>
      <c r="F592" s="187">
        <v>590</v>
      </c>
      <c r="G592" s="188">
        <v>590</v>
      </c>
      <c r="H592" s="192">
        <v>65.8</v>
      </c>
    </row>
    <row r="593" spans="1:8" ht="14.25" thickBot="1">
      <c r="A593" s="189">
        <v>591</v>
      </c>
      <c r="B593" s="190">
        <v>591</v>
      </c>
      <c r="C593" s="193">
        <v>104.1</v>
      </c>
      <c r="F593" s="189">
        <v>591</v>
      </c>
      <c r="G593" s="190">
        <v>591</v>
      </c>
      <c r="H593" s="193">
        <v>65.87</v>
      </c>
    </row>
    <row r="594" spans="1:8" ht="14.25" thickBot="1">
      <c r="A594" s="187">
        <v>592</v>
      </c>
      <c r="B594" s="188">
        <v>592</v>
      </c>
      <c r="C594" s="192">
        <v>104.2</v>
      </c>
      <c r="F594" s="187">
        <v>592</v>
      </c>
      <c r="G594" s="188">
        <v>592</v>
      </c>
      <c r="H594" s="192">
        <v>65.94</v>
      </c>
    </row>
    <row r="595" spans="1:8" ht="14.25" thickBot="1">
      <c r="A595" s="189">
        <v>593</v>
      </c>
      <c r="B595" s="190">
        <v>593</v>
      </c>
      <c r="C595" s="193">
        <v>104.3</v>
      </c>
      <c r="F595" s="189">
        <v>593</v>
      </c>
      <c r="G595" s="190">
        <v>593</v>
      </c>
      <c r="H595" s="193">
        <v>66.010000000000005</v>
      </c>
    </row>
    <row r="596" spans="1:8" ht="14.25" thickBot="1">
      <c r="A596" s="187">
        <v>594</v>
      </c>
      <c r="B596" s="188">
        <v>594</v>
      </c>
      <c r="C596" s="192">
        <v>104.4</v>
      </c>
      <c r="F596" s="187">
        <v>594</v>
      </c>
      <c r="G596" s="188">
        <v>594</v>
      </c>
      <c r="H596" s="192">
        <v>66.08</v>
      </c>
    </row>
    <row r="597" spans="1:8" ht="14.25" thickBot="1">
      <c r="A597" s="189">
        <v>595</v>
      </c>
      <c r="B597" s="190">
        <v>595</v>
      </c>
      <c r="C597" s="193">
        <v>104.5</v>
      </c>
      <c r="F597" s="189">
        <v>595</v>
      </c>
      <c r="G597" s="190">
        <v>595</v>
      </c>
      <c r="H597" s="193">
        <v>66.150000000000006</v>
      </c>
    </row>
    <row r="598" spans="1:8" ht="14.25" thickBot="1">
      <c r="A598" s="187">
        <v>596</v>
      </c>
      <c r="B598" s="188">
        <v>596</v>
      </c>
      <c r="C598" s="192">
        <v>104.6</v>
      </c>
      <c r="F598" s="187">
        <v>596</v>
      </c>
      <c r="G598" s="188">
        <v>596</v>
      </c>
      <c r="H598" s="192">
        <v>66.22</v>
      </c>
    </row>
    <row r="599" spans="1:8" ht="14.25" thickBot="1">
      <c r="A599" s="189">
        <v>597</v>
      </c>
      <c r="B599" s="190">
        <v>597</v>
      </c>
      <c r="C599" s="193">
        <v>104.7</v>
      </c>
      <c r="F599" s="189">
        <v>597</v>
      </c>
      <c r="G599" s="190">
        <v>597</v>
      </c>
      <c r="H599" s="193">
        <v>66.290000000000006</v>
      </c>
    </row>
    <row r="600" spans="1:8" ht="14.25" thickBot="1">
      <c r="A600" s="187">
        <v>598</v>
      </c>
      <c r="B600" s="188">
        <v>598</v>
      </c>
      <c r="C600" s="192">
        <v>104.8</v>
      </c>
      <c r="F600" s="187">
        <v>598</v>
      </c>
      <c r="G600" s="188">
        <v>598</v>
      </c>
      <c r="H600" s="192">
        <v>66.36</v>
      </c>
    </row>
    <row r="601" spans="1:8" ht="14.25" thickBot="1">
      <c r="A601" s="189">
        <v>599</v>
      </c>
      <c r="B601" s="190">
        <v>599</v>
      </c>
      <c r="C601" s="193">
        <v>104.9</v>
      </c>
      <c r="F601" s="189">
        <v>599</v>
      </c>
      <c r="G601" s="190">
        <v>599</v>
      </c>
      <c r="H601" s="193">
        <v>66.430000000000007</v>
      </c>
    </row>
    <row r="602" spans="1:8" ht="14.25" thickBot="1">
      <c r="A602" s="187">
        <v>600</v>
      </c>
      <c r="B602" s="188">
        <v>600</v>
      </c>
      <c r="C602" s="192">
        <v>105</v>
      </c>
      <c r="F602" s="187">
        <v>600</v>
      </c>
      <c r="G602" s="188">
        <v>600</v>
      </c>
      <c r="H602" s="192">
        <v>66.5</v>
      </c>
    </row>
    <row r="603" spans="1:8" ht="14.25" thickBot="1">
      <c r="A603" s="189">
        <v>601</v>
      </c>
      <c r="B603" s="190">
        <v>601</v>
      </c>
      <c r="C603" s="193">
        <v>105.1</v>
      </c>
      <c r="F603" s="189">
        <v>601</v>
      </c>
      <c r="G603" s="190">
        <v>601</v>
      </c>
      <c r="H603" s="193">
        <v>66.569999999999993</v>
      </c>
    </row>
    <row r="604" spans="1:8" ht="14.25" thickBot="1">
      <c r="A604" s="187">
        <v>602</v>
      </c>
      <c r="B604" s="188">
        <v>602</v>
      </c>
      <c r="C604" s="192">
        <v>105.2</v>
      </c>
      <c r="F604" s="187">
        <v>602</v>
      </c>
      <c r="G604" s="188">
        <v>602</v>
      </c>
      <c r="H604" s="192">
        <v>66.64</v>
      </c>
    </row>
    <row r="605" spans="1:8" ht="14.25" thickBot="1">
      <c r="A605" s="189">
        <v>603</v>
      </c>
      <c r="B605" s="190">
        <v>603</v>
      </c>
      <c r="C605" s="193">
        <v>105.3</v>
      </c>
      <c r="F605" s="189">
        <v>603</v>
      </c>
      <c r="G605" s="190">
        <v>603</v>
      </c>
      <c r="H605" s="193">
        <v>66.710000000000008</v>
      </c>
    </row>
    <row r="606" spans="1:8" ht="14.25" thickBot="1">
      <c r="A606" s="187">
        <v>604</v>
      </c>
      <c r="B606" s="188">
        <v>604</v>
      </c>
      <c r="C606" s="192">
        <v>105.4</v>
      </c>
      <c r="F606" s="187">
        <v>604</v>
      </c>
      <c r="G606" s="188">
        <v>604</v>
      </c>
      <c r="H606" s="192">
        <v>66.78</v>
      </c>
    </row>
    <row r="607" spans="1:8" ht="14.25" thickBot="1">
      <c r="A607" s="189">
        <v>605</v>
      </c>
      <c r="B607" s="190">
        <v>605</v>
      </c>
      <c r="C607" s="193">
        <v>105.5</v>
      </c>
      <c r="F607" s="189">
        <v>605</v>
      </c>
      <c r="G607" s="190">
        <v>605</v>
      </c>
      <c r="H607" s="193">
        <v>66.849999999999994</v>
      </c>
    </row>
    <row r="608" spans="1:8" ht="14.25" thickBot="1">
      <c r="A608" s="187">
        <v>606</v>
      </c>
      <c r="B608" s="188">
        <v>606</v>
      </c>
      <c r="C608" s="192">
        <v>105.6</v>
      </c>
      <c r="F608" s="187">
        <v>606</v>
      </c>
      <c r="G608" s="188">
        <v>606</v>
      </c>
      <c r="H608" s="192">
        <v>66.92</v>
      </c>
    </row>
    <row r="609" spans="1:8" ht="14.25" thickBot="1">
      <c r="A609" s="189">
        <v>607</v>
      </c>
      <c r="B609" s="190">
        <v>607</v>
      </c>
      <c r="C609" s="193">
        <v>105.7</v>
      </c>
      <c r="F609" s="189">
        <v>607</v>
      </c>
      <c r="G609" s="190">
        <v>607</v>
      </c>
      <c r="H609" s="193">
        <v>66.990000000000009</v>
      </c>
    </row>
    <row r="610" spans="1:8" ht="14.25" thickBot="1">
      <c r="A610" s="187">
        <v>608</v>
      </c>
      <c r="B610" s="188">
        <v>608</v>
      </c>
      <c r="C610" s="192">
        <v>105.8</v>
      </c>
      <c r="F610" s="187">
        <v>608</v>
      </c>
      <c r="G610" s="188">
        <v>608</v>
      </c>
      <c r="H610" s="192">
        <v>67.06</v>
      </c>
    </row>
    <row r="611" spans="1:8" ht="14.25" thickBot="1">
      <c r="A611" s="189">
        <v>609</v>
      </c>
      <c r="B611" s="190">
        <v>609</v>
      </c>
      <c r="C611" s="193">
        <v>105.9</v>
      </c>
      <c r="F611" s="189">
        <v>609</v>
      </c>
      <c r="G611" s="190">
        <v>609</v>
      </c>
      <c r="H611" s="193">
        <v>67.13</v>
      </c>
    </row>
    <row r="612" spans="1:8" ht="14.25" thickBot="1">
      <c r="A612" s="187">
        <v>610</v>
      </c>
      <c r="B612" s="188">
        <v>610</v>
      </c>
      <c r="C612" s="192">
        <v>106</v>
      </c>
      <c r="F612" s="187">
        <v>610</v>
      </c>
      <c r="G612" s="188">
        <v>610</v>
      </c>
      <c r="H612" s="192">
        <v>67.2</v>
      </c>
    </row>
    <row r="613" spans="1:8" ht="14.25" thickBot="1">
      <c r="A613" s="189">
        <v>611</v>
      </c>
      <c r="B613" s="190">
        <v>611</v>
      </c>
      <c r="C613" s="193">
        <v>106.1</v>
      </c>
      <c r="F613" s="189">
        <v>611</v>
      </c>
      <c r="G613" s="190">
        <v>611</v>
      </c>
      <c r="H613" s="193">
        <v>67.27000000000001</v>
      </c>
    </row>
    <row r="614" spans="1:8" ht="14.25" thickBot="1">
      <c r="A614" s="187">
        <v>612</v>
      </c>
      <c r="B614" s="188">
        <v>612</v>
      </c>
      <c r="C614" s="192">
        <v>106.2</v>
      </c>
      <c r="F614" s="187">
        <v>612</v>
      </c>
      <c r="G614" s="188">
        <v>612</v>
      </c>
      <c r="H614" s="192">
        <v>67.34</v>
      </c>
    </row>
    <row r="615" spans="1:8" ht="14.25" thickBot="1">
      <c r="A615" s="189">
        <v>613</v>
      </c>
      <c r="B615" s="190">
        <v>613</v>
      </c>
      <c r="C615" s="193">
        <v>106.3</v>
      </c>
      <c r="F615" s="189">
        <v>613</v>
      </c>
      <c r="G615" s="190">
        <v>613</v>
      </c>
      <c r="H615" s="193">
        <v>67.41</v>
      </c>
    </row>
    <row r="616" spans="1:8" ht="14.25" thickBot="1">
      <c r="A616" s="187">
        <v>614</v>
      </c>
      <c r="B616" s="188">
        <v>614</v>
      </c>
      <c r="C616" s="192">
        <v>106.4</v>
      </c>
      <c r="F616" s="187">
        <v>614</v>
      </c>
      <c r="G616" s="188">
        <v>614</v>
      </c>
      <c r="H616" s="192">
        <v>67.48</v>
      </c>
    </row>
    <row r="617" spans="1:8" ht="14.25" thickBot="1">
      <c r="A617" s="189">
        <v>615</v>
      </c>
      <c r="B617" s="190">
        <v>615</v>
      </c>
      <c r="C617" s="193">
        <v>106.5</v>
      </c>
      <c r="F617" s="189">
        <v>615</v>
      </c>
      <c r="G617" s="190">
        <v>615</v>
      </c>
      <c r="H617" s="193">
        <v>67.55</v>
      </c>
    </row>
    <row r="618" spans="1:8" ht="14.25" thickBot="1">
      <c r="A618" s="187">
        <v>616</v>
      </c>
      <c r="B618" s="188">
        <v>616</v>
      </c>
      <c r="C618" s="192">
        <v>106.6</v>
      </c>
      <c r="F618" s="187">
        <v>616</v>
      </c>
      <c r="G618" s="188">
        <v>616</v>
      </c>
      <c r="H618" s="192">
        <v>67.62</v>
      </c>
    </row>
    <row r="619" spans="1:8" ht="14.25" thickBot="1">
      <c r="A619" s="189">
        <v>617</v>
      </c>
      <c r="B619" s="190">
        <v>617</v>
      </c>
      <c r="C619" s="193">
        <v>106.7</v>
      </c>
      <c r="F619" s="189">
        <v>617</v>
      </c>
      <c r="G619" s="190">
        <v>617</v>
      </c>
      <c r="H619" s="193">
        <v>67.69</v>
      </c>
    </row>
    <row r="620" spans="1:8" ht="14.25" thickBot="1">
      <c r="A620" s="187">
        <v>618</v>
      </c>
      <c r="B620" s="188">
        <v>618</v>
      </c>
      <c r="C620" s="192">
        <v>106.8</v>
      </c>
      <c r="F620" s="187">
        <v>618</v>
      </c>
      <c r="G620" s="188">
        <v>618</v>
      </c>
      <c r="H620" s="192">
        <v>67.760000000000005</v>
      </c>
    </row>
    <row r="621" spans="1:8" ht="14.25" thickBot="1">
      <c r="A621" s="189">
        <v>619</v>
      </c>
      <c r="B621" s="190">
        <v>619</v>
      </c>
      <c r="C621" s="193">
        <v>106.9</v>
      </c>
      <c r="F621" s="189">
        <v>619</v>
      </c>
      <c r="G621" s="190">
        <v>619</v>
      </c>
      <c r="H621" s="193">
        <v>67.83</v>
      </c>
    </row>
    <row r="622" spans="1:8" ht="14.25" thickBot="1">
      <c r="A622" s="187">
        <v>620</v>
      </c>
      <c r="B622" s="188">
        <v>620</v>
      </c>
      <c r="C622" s="192">
        <v>107</v>
      </c>
      <c r="F622" s="187">
        <v>620</v>
      </c>
      <c r="G622" s="188">
        <v>620</v>
      </c>
      <c r="H622" s="192">
        <v>67.900000000000006</v>
      </c>
    </row>
    <row r="623" spans="1:8" ht="14.25" thickBot="1">
      <c r="A623" s="189">
        <v>621</v>
      </c>
      <c r="B623" s="190">
        <v>621</v>
      </c>
      <c r="C623" s="193">
        <v>107.1</v>
      </c>
      <c r="F623" s="189">
        <v>621</v>
      </c>
      <c r="G623" s="190">
        <v>621</v>
      </c>
      <c r="H623" s="193">
        <v>67.97</v>
      </c>
    </row>
    <row r="624" spans="1:8" ht="14.25" thickBot="1">
      <c r="A624" s="187">
        <v>622</v>
      </c>
      <c r="B624" s="188">
        <v>622</v>
      </c>
      <c r="C624" s="192">
        <v>107.2</v>
      </c>
      <c r="F624" s="187">
        <v>622</v>
      </c>
      <c r="G624" s="188">
        <v>622</v>
      </c>
      <c r="H624" s="192">
        <v>68.040000000000006</v>
      </c>
    </row>
    <row r="625" spans="1:8" ht="14.25" thickBot="1">
      <c r="A625" s="189">
        <v>623</v>
      </c>
      <c r="B625" s="190">
        <v>623</v>
      </c>
      <c r="C625" s="193">
        <v>107.30000000000001</v>
      </c>
      <c r="F625" s="189">
        <v>623</v>
      </c>
      <c r="G625" s="190">
        <v>623</v>
      </c>
      <c r="H625" s="193">
        <v>68.11</v>
      </c>
    </row>
    <row r="626" spans="1:8" ht="14.25" thickBot="1">
      <c r="A626" s="187">
        <v>624</v>
      </c>
      <c r="B626" s="188">
        <v>624</v>
      </c>
      <c r="C626" s="192">
        <v>107.4</v>
      </c>
      <c r="F626" s="187">
        <v>624</v>
      </c>
      <c r="G626" s="188">
        <v>624</v>
      </c>
      <c r="H626" s="192">
        <v>68.180000000000007</v>
      </c>
    </row>
    <row r="627" spans="1:8" ht="14.25" thickBot="1">
      <c r="A627" s="189">
        <v>625</v>
      </c>
      <c r="B627" s="190">
        <v>625</v>
      </c>
      <c r="C627" s="193">
        <v>107.5</v>
      </c>
      <c r="F627" s="189">
        <v>625</v>
      </c>
      <c r="G627" s="190">
        <v>625</v>
      </c>
      <c r="H627" s="193">
        <v>68.25</v>
      </c>
    </row>
    <row r="628" spans="1:8" ht="14.25" thickBot="1">
      <c r="A628" s="187">
        <v>626</v>
      </c>
      <c r="B628" s="188">
        <v>626</v>
      </c>
      <c r="C628" s="192">
        <v>107.6</v>
      </c>
      <c r="F628" s="187">
        <v>626</v>
      </c>
      <c r="G628" s="188">
        <v>626</v>
      </c>
      <c r="H628" s="192">
        <v>68.320000000000007</v>
      </c>
    </row>
    <row r="629" spans="1:8" ht="14.25" thickBot="1">
      <c r="A629" s="189">
        <v>627</v>
      </c>
      <c r="B629" s="190">
        <v>627</v>
      </c>
      <c r="C629" s="193">
        <v>107.7</v>
      </c>
      <c r="F629" s="189">
        <v>627</v>
      </c>
      <c r="G629" s="190">
        <v>627</v>
      </c>
      <c r="H629" s="193">
        <v>68.39</v>
      </c>
    </row>
    <row r="630" spans="1:8" ht="14.25" thickBot="1">
      <c r="A630" s="187">
        <v>628</v>
      </c>
      <c r="B630" s="188">
        <v>628</v>
      </c>
      <c r="C630" s="192">
        <v>107.80000000000001</v>
      </c>
      <c r="F630" s="187">
        <v>628</v>
      </c>
      <c r="G630" s="188">
        <v>628</v>
      </c>
      <c r="H630" s="192">
        <v>68.460000000000008</v>
      </c>
    </row>
    <row r="631" spans="1:8" ht="14.25" thickBot="1">
      <c r="A631" s="189">
        <v>629</v>
      </c>
      <c r="B631" s="190">
        <v>629</v>
      </c>
      <c r="C631" s="193">
        <v>107.9</v>
      </c>
      <c r="F631" s="189">
        <v>629</v>
      </c>
      <c r="G631" s="190">
        <v>629</v>
      </c>
      <c r="H631" s="193">
        <v>68.53</v>
      </c>
    </row>
    <row r="632" spans="1:8" ht="14.25" thickBot="1">
      <c r="A632" s="187">
        <v>630</v>
      </c>
      <c r="B632" s="188">
        <v>630</v>
      </c>
      <c r="C632" s="192">
        <v>108</v>
      </c>
      <c r="F632" s="187">
        <v>630</v>
      </c>
      <c r="G632" s="188">
        <v>630</v>
      </c>
      <c r="H632" s="192">
        <v>68.599999999999994</v>
      </c>
    </row>
    <row r="633" spans="1:8" ht="14.25" thickBot="1">
      <c r="A633" s="189">
        <v>631</v>
      </c>
      <c r="B633" s="190">
        <v>631</v>
      </c>
      <c r="C633" s="193">
        <v>108.1</v>
      </c>
      <c r="F633" s="189">
        <v>631</v>
      </c>
      <c r="G633" s="190">
        <v>631</v>
      </c>
      <c r="H633" s="193">
        <v>68.67</v>
      </c>
    </row>
    <row r="634" spans="1:8" ht="14.25" thickBot="1">
      <c r="A634" s="187">
        <v>632</v>
      </c>
      <c r="B634" s="188">
        <v>632</v>
      </c>
      <c r="C634" s="192">
        <v>108.2</v>
      </c>
      <c r="F634" s="187">
        <v>632</v>
      </c>
      <c r="G634" s="188">
        <v>632</v>
      </c>
      <c r="H634" s="192">
        <v>68.740000000000009</v>
      </c>
    </row>
    <row r="635" spans="1:8" ht="14.25" thickBot="1">
      <c r="A635" s="189">
        <v>633</v>
      </c>
      <c r="B635" s="190">
        <v>633</v>
      </c>
      <c r="C635" s="193">
        <v>108.30000000000001</v>
      </c>
      <c r="F635" s="189">
        <v>633</v>
      </c>
      <c r="G635" s="190">
        <v>633</v>
      </c>
      <c r="H635" s="193">
        <v>68.81</v>
      </c>
    </row>
    <row r="636" spans="1:8" ht="14.25" thickBot="1">
      <c r="A636" s="187">
        <v>634</v>
      </c>
      <c r="B636" s="188">
        <v>634</v>
      </c>
      <c r="C636" s="192">
        <v>108.4</v>
      </c>
      <c r="F636" s="187">
        <v>634</v>
      </c>
      <c r="G636" s="188">
        <v>634</v>
      </c>
      <c r="H636" s="192">
        <v>68.88</v>
      </c>
    </row>
    <row r="637" spans="1:8" ht="14.25" thickBot="1">
      <c r="A637" s="189">
        <v>635</v>
      </c>
      <c r="B637" s="190">
        <v>635</v>
      </c>
      <c r="C637" s="193">
        <v>108.5</v>
      </c>
      <c r="F637" s="189">
        <v>635</v>
      </c>
      <c r="G637" s="190">
        <v>635</v>
      </c>
      <c r="H637" s="193">
        <v>68.95</v>
      </c>
    </row>
    <row r="638" spans="1:8" ht="14.25" thickBot="1">
      <c r="A638" s="187">
        <v>636</v>
      </c>
      <c r="B638" s="188">
        <v>636</v>
      </c>
      <c r="C638" s="192">
        <v>108.6</v>
      </c>
      <c r="F638" s="187">
        <v>636</v>
      </c>
      <c r="G638" s="188">
        <v>636</v>
      </c>
      <c r="H638" s="192">
        <v>69.02000000000001</v>
      </c>
    </row>
    <row r="639" spans="1:8" ht="14.25" thickBot="1">
      <c r="A639" s="189">
        <v>637</v>
      </c>
      <c r="B639" s="190">
        <v>637</v>
      </c>
      <c r="C639" s="193">
        <v>108.7</v>
      </c>
      <c r="F639" s="189">
        <v>637</v>
      </c>
      <c r="G639" s="190">
        <v>637</v>
      </c>
      <c r="H639" s="193">
        <v>69.09</v>
      </c>
    </row>
    <row r="640" spans="1:8" ht="14.25" thickBot="1">
      <c r="A640" s="187">
        <v>638</v>
      </c>
      <c r="B640" s="188">
        <v>638</v>
      </c>
      <c r="C640" s="192">
        <v>108.80000000000001</v>
      </c>
      <c r="F640" s="187">
        <v>638</v>
      </c>
      <c r="G640" s="188">
        <v>638</v>
      </c>
      <c r="H640" s="192">
        <v>69.16</v>
      </c>
    </row>
    <row r="641" spans="1:8" ht="14.25" thickBot="1">
      <c r="A641" s="189">
        <v>639</v>
      </c>
      <c r="B641" s="190">
        <v>639</v>
      </c>
      <c r="C641" s="193">
        <v>108.9</v>
      </c>
      <c r="F641" s="189">
        <v>639</v>
      </c>
      <c r="G641" s="190">
        <v>639</v>
      </c>
      <c r="H641" s="193">
        <v>69.23</v>
      </c>
    </row>
    <row r="642" spans="1:8" ht="14.25" thickBot="1">
      <c r="A642" s="187">
        <v>640</v>
      </c>
      <c r="B642" s="188">
        <v>640</v>
      </c>
      <c r="C642" s="192">
        <v>109</v>
      </c>
      <c r="F642" s="187">
        <v>640</v>
      </c>
      <c r="G642" s="188">
        <v>640</v>
      </c>
      <c r="H642" s="192">
        <v>69.3</v>
      </c>
    </row>
  </sheetData>
  <autoFilter ref="A2:C642" xr:uid="{00000000-0009-0000-0000-000007000000}"/>
  <sortState xmlns:xlrd2="http://schemas.microsoft.com/office/spreadsheetml/2017/richdata2" ref="F3:H635">
    <sortCondition ref="F3:F635"/>
  </sortState>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V527"/>
  <sheetViews>
    <sheetView topLeftCell="A440" workbookViewId="0">
      <selection activeCell="J451" sqref="J451"/>
    </sheetView>
  </sheetViews>
  <sheetFormatPr baseColWidth="10" defaultColWidth="11.42578125" defaultRowHeight="15" customHeight="1"/>
  <cols>
    <col min="1" max="1" width="6.85546875" style="2" customWidth="1"/>
    <col min="2" max="2" width="7" style="2" bestFit="1" customWidth="1"/>
    <col min="3" max="3" width="11.85546875" style="2" bestFit="1" customWidth="1"/>
    <col min="4" max="4" width="17.42578125" style="2" customWidth="1"/>
    <col min="5" max="5" width="17.42578125" style="2" bestFit="1" customWidth="1"/>
    <col min="6" max="6" width="10" style="2" customWidth="1"/>
    <col min="7" max="7" width="14.28515625" style="2" customWidth="1"/>
    <col min="8" max="8" width="11" style="2" customWidth="1"/>
    <col min="9" max="9" width="8.7109375" style="2" bestFit="1" customWidth="1"/>
    <col min="10" max="10" width="31" style="2" customWidth="1"/>
    <col min="11" max="11" width="15.140625" style="2" bestFit="1" customWidth="1"/>
    <col min="12" max="12" width="13.85546875" style="2" bestFit="1" customWidth="1"/>
    <col min="13" max="13" width="16.85546875" style="2" customWidth="1"/>
    <col min="14" max="14" width="28" style="2" bestFit="1" customWidth="1"/>
    <col min="15" max="15" width="16.5703125" style="2" customWidth="1"/>
    <col min="16" max="16" width="16.140625" style="2" bestFit="1" customWidth="1"/>
    <col min="17" max="17" width="56" style="2" bestFit="1" customWidth="1"/>
    <col min="18" max="18" width="11.42578125" style="2"/>
    <col min="19" max="19" width="32.5703125" style="2" bestFit="1" customWidth="1"/>
    <col min="20" max="16384" width="11.42578125" style="2"/>
  </cols>
  <sheetData>
    <row r="1" spans="1:20" ht="15" customHeight="1">
      <c r="E1" s="2" t="s">
        <v>6519</v>
      </c>
      <c r="F1" s="2" t="s">
        <v>457</v>
      </c>
    </row>
    <row r="2" spans="1:20" ht="15" customHeight="1">
      <c r="A2" s="2" t="s">
        <v>2271</v>
      </c>
      <c r="B2" s="2" t="s">
        <v>2272</v>
      </c>
      <c r="C2" s="2" t="s">
        <v>1515</v>
      </c>
      <c r="D2" s="2" t="s">
        <v>1539</v>
      </c>
      <c r="E2" s="2" t="s">
        <v>2273</v>
      </c>
      <c r="F2" s="2" t="s">
        <v>2201</v>
      </c>
      <c r="G2" s="2" t="s">
        <v>1404</v>
      </c>
      <c r="H2" s="2" t="s">
        <v>2265</v>
      </c>
      <c r="I2" s="2" t="s">
        <v>2274</v>
      </c>
      <c r="J2" s="2" t="s">
        <v>2275</v>
      </c>
      <c r="K2" s="2" t="s">
        <v>2276</v>
      </c>
      <c r="L2" s="2" t="s">
        <v>2258</v>
      </c>
      <c r="M2" s="2" t="s">
        <v>2259</v>
      </c>
      <c r="N2" s="2" t="s">
        <v>2260</v>
      </c>
      <c r="O2" s="2" t="s">
        <v>992</v>
      </c>
      <c r="Q2" s="2" t="s">
        <v>1403</v>
      </c>
      <c r="R2" s="2" t="s">
        <v>2738</v>
      </c>
      <c r="T2" s="2" t="str">
        <f t="shared" ref="T2:T65" si="0">"Tel."&amp;" "&amp;O2&amp;" "&amp;"Mail:"&amp;" "&amp;Q2</f>
        <v>Tel. +43 5234 68712 Mail: direktion@aso-axams.tsn.at</v>
      </c>
    </row>
    <row r="3" spans="1:20" ht="15" customHeight="1">
      <c r="A3" s="2" t="s">
        <v>6281</v>
      </c>
      <c r="B3" s="2" t="s">
        <v>6282</v>
      </c>
      <c r="C3" s="2" t="s">
        <v>1515</v>
      </c>
      <c r="D3" s="2" t="s">
        <v>1539</v>
      </c>
      <c r="E3" s="2" t="s">
        <v>6283</v>
      </c>
      <c r="F3" s="2" t="s">
        <v>474</v>
      </c>
      <c r="G3" s="2" t="s">
        <v>482</v>
      </c>
      <c r="H3" s="2" t="s">
        <v>6284</v>
      </c>
      <c r="I3" s="2" t="s">
        <v>6285</v>
      </c>
      <c r="J3" s="2" t="s">
        <v>6286</v>
      </c>
      <c r="K3" s="2" t="s">
        <v>6287</v>
      </c>
      <c r="L3" s="2" t="s">
        <v>5357</v>
      </c>
      <c r="M3" s="2" t="s">
        <v>5358</v>
      </c>
      <c r="N3" s="2" t="s">
        <v>5359</v>
      </c>
      <c r="O3" s="2" t="s">
        <v>7039</v>
      </c>
      <c r="P3" s="2" t="s">
        <v>7040</v>
      </c>
      <c r="Q3" s="2" t="s">
        <v>1483</v>
      </c>
      <c r="R3" s="2" t="s">
        <v>4979</v>
      </c>
      <c r="T3" s="2" t="str">
        <f t="shared" si="0"/>
        <v>Tel. 0676 8344 5825 Mail: direktion@aso-fuegen.tsn.at</v>
      </c>
    </row>
    <row r="4" spans="1:20" ht="15" customHeight="1">
      <c r="A4" s="2" t="s">
        <v>6240</v>
      </c>
      <c r="B4" s="2" t="s">
        <v>6241</v>
      </c>
      <c r="C4" s="2" t="s">
        <v>1515</v>
      </c>
      <c r="D4" s="2" t="s">
        <v>1539</v>
      </c>
      <c r="E4" s="2" t="s">
        <v>6242</v>
      </c>
      <c r="F4" s="2" t="s">
        <v>241</v>
      </c>
      <c r="G4" s="2" t="s">
        <v>6243</v>
      </c>
      <c r="H4" s="2" t="s">
        <v>6244</v>
      </c>
      <c r="I4" s="2" t="s">
        <v>6245</v>
      </c>
      <c r="J4" s="2" t="s">
        <v>6246</v>
      </c>
      <c r="K4" s="2" t="s">
        <v>6247</v>
      </c>
      <c r="L4" s="2" t="s">
        <v>1908</v>
      </c>
      <c r="M4" s="2" t="s">
        <v>2047</v>
      </c>
      <c r="N4" s="2" t="s">
        <v>6248</v>
      </c>
      <c r="O4" s="2" t="s">
        <v>7038</v>
      </c>
      <c r="P4" s="2" t="s">
        <v>6249</v>
      </c>
      <c r="Q4" s="2" t="s">
        <v>1434</v>
      </c>
      <c r="R4" s="2" t="s">
        <v>1901</v>
      </c>
      <c r="T4" s="2" t="str">
        <f t="shared" si="0"/>
        <v>Tel. +43 5266 88600 570 Mail: direktion@aso-haiming.tsn.at</v>
      </c>
    </row>
    <row r="5" spans="1:20" ht="15" customHeight="1">
      <c r="A5" s="2" t="s">
        <v>3132</v>
      </c>
      <c r="B5" s="2" t="s">
        <v>3133</v>
      </c>
      <c r="C5" s="2" t="s">
        <v>1515</v>
      </c>
      <c r="D5" s="2" t="s">
        <v>1539</v>
      </c>
      <c r="E5" s="2" t="s">
        <v>3134</v>
      </c>
      <c r="F5" s="2" t="s">
        <v>345</v>
      </c>
      <c r="G5" s="2" t="s">
        <v>349</v>
      </c>
      <c r="H5" s="2" t="s">
        <v>3135</v>
      </c>
      <c r="I5" s="2" t="s">
        <v>3136</v>
      </c>
      <c r="J5" s="2" t="s">
        <v>3137</v>
      </c>
      <c r="K5" s="2" t="s">
        <v>3126</v>
      </c>
      <c r="L5" s="2" t="s">
        <v>3127</v>
      </c>
      <c r="M5" s="2" t="s">
        <v>3128</v>
      </c>
      <c r="N5" s="2" t="s">
        <v>3129</v>
      </c>
      <c r="O5" s="2" t="s">
        <v>1129</v>
      </c>
      <c r="P5" s="2" t="s">
        <v>3138</v>
      </c>
      <c r="Q5" s="2" t="s">
        <v>1441</v>
      </c>
      <c r="R5" s="2" t="s">
        <v>2081</v>
      </c>
      <c r="T5" s="2" t="str">
        <f t="shared" si="0"/>
        <v>Tel. +43 5335 228119 Mail: direktion@aso-hopfgarten.tsn.at</v>
      </c>
    </row>
    <row r="6" spans="1:20" ht="15" customHeight="1">
      <c r="A6" s="2" t="s">
        <v>4608</v>
      </c>
      <c r="B6" s="2" t="s">
        <v>4609</v>
      </c>
      <c r="C6" s="2" t="s">
        <v>1515</v>
      </c>
      <c r="D6" s="2" t="s">
        <v>1539</v>
      </c>
      <c r="E6" s="2" t="s">
        <v>4610</v>
      </c>
      <c r="F6" s="2" t="s">
        <v>796</v>
      </c>
      <c r="G6" s="2" t="s">
        <v>4611</v>
      </c>
      <c r="H6" s="2" t="s">
        <v>4612</v>
      </c>
      <c r="I6" s="2" t="s">
        <v>4613</v>
      </c>
      <c r="J6" s="2" t="s">
        <v>4614</v>
      </c>
      <c r="K6" s="2" t="s">
        <v>4615</v>
      </c>
      <c r="L6" s="2" t="s">
        <v>4616</v>
      </c>
      <c r="M6" s="2" t="s">
        <v>4617</v>
      </c>
      <c r="N6" s="2" t="s">
        <v>796</v>
      </c>
      <c r="O6" s="2" t="s">
        <v>1253</v>
      </c>
      <c r="P6" s="2" t="s">
        <v>4618</v>
      </c>
      <c r="Q6" s="2" t="s">
        <v>1469</v>
      </c>
      <c r="R6" s="2" t="s">
        <v>4172</v>
      </c>
      <c r="T6" s="2" t="str">
        <f t="shared" si="0"/>
        <v>Tel. +43 4852 62279 Mail: direktion@aso-lienz.tsn.at</v>
      </c>
    </row>
    <row r="7" spans="1:20" ht="15" customHeight="1">
      <c r="A7" s="2" t="s">
        <v>6417</v>
      </c>
      <c r="B7" s="2" t="s">
        <v>6418</v>
      </c>
      <c r="C7" s="2" t="s">
        <v>1515</v>
      </c>
      <c r="D7" s="2" t="s">
        <v>1539</v>
      </c>
      <c r="E7" s="2" t="s">
        <v>6419</v>
      </c>
      <c r="F7" s="2" t="s">
        <v>2061</v>
      </c>
      <c r="G7" s="2" t="s">
        <v>6420</v>
      </c>
      <c r="H7" s="2" t="s">
        <v>6421</v>
      </c>
      <c r="I7" s="2" t="s">
        <v>6422</v>
      </c>
      <c r="J7" s="2" t="s">
        <v>6423</v>
      </c>
      <c r="K7" s="2" t="s">
        <v>6424</v>
      </c>
      <c r="L7" s="2" t="s">
        <v>2864</v>
      </c>
      <c r="M7" s="2" t="s">
        <v>2865</v>
      </c>
      <c r="N7" s="2" t="s">
        <v>2866</v>
      </c>
      <c r="O7" s="2" t="s">
        <v>950</v>
      </c>
      <c r="Q7" s="2" t="s">
        <v>1405</v>
      </c>
      <c r="R7" s="2" t="s">
        <v>2998</v>
      </c>
      <c r="T7" s="2" t="str">
        <f t="shared" si="0"/>
        <v>Tel. +43 5223 45025 Mail: direktion@aso-schulzentrum-hall.tsn.at</v>
      </c>
    </row>
    <row r="8" spans="1:20" ht="15" customHeight="1">
      <c r="A8" s="2" t="s">
        <v>5597</v>
      </c>
      <c r="B8" s="2" t="s">
        <v>5598</v>
      </c>
      <c r="C8" s="2" t="s">
        <v>1515</v>
      </c>
      <c r="D8" s="2" t="s">
        <v>1539</v>
      </c>
      <c r="E8" s="2" t="s">
        <v>5599</v>
      </c>
      <c r="F8" s="2" t="s">
        <v>474</v>
      </c>
      <c r="G8" s="2" t="s">
        <v>1346</v>
      </c>
      <c r="H8" s="2" t="s">
        <v>5600</v>
      </c>
      <c r="I8" s="2" t="s">
        <v>5601</v>
      </c>
      <c r="J8" s="2" t="s">
        <v>5602</v>
      </c>
      <c r="K8" s="2" t="s">
        <v>5593</v>
      </c>
      <c r="L8" s="2" t="s">
        <v>5594</v>
      </c>
      <c r="M8" s="2" t="s">
        <v>5595</v>
      </c>
      <c r="N8" s="2" t="s">
        <v>474</v>
      </c>
      <c r="O8" s="2" t="s">
        <v>1345</v>
      </c>
      <c r="P8" s="2" t="s">
        <v>5603</v>
      </c>
      <c r="Q8" s="2" t="s">
        <v>1484</v>
      </c>
      <c r="R8" s="2" t="s">
        <v>2818</v>
      </c>
      <c r="T8" s="2" t="str">
        <f t="shared" si="0"/>
        <v>Tel. +43 5242 6960505 Mail: direktion@aso-schwaz.tsn.at</v>
      </c>
    </row>
    <row r="9" spans="1:20" ht="15" customHeight="1">
      <c r="A9" s="2" t="s">
        <v>2954</v>
      </c>
      <c r="B9" s="2" t="s">
        <v>2955</v>
      </c>
      <c r="C9" s="2" t="s">
        <v>1515</v>
      </c>
      <c r="D9" s="2" t="s">
        <v>1539</v>
      </c>
      <c r="E9" s="2" t="s">
        <v>2956</v>
      </c>
      <c r="F9" s="2" t="s">
        <v>2061</v>
      </c>
      <c r="G9" s="2" t="s">
        <v>2946</v>
      </c>
      <c r="H9" s="2" t="s">
        <v>2947</v>
      </c>
      <c r="I9" s="2" t="s">
        <v>2957</v>
      </c>
      <c r="J9" s="2" t="s">
        <v>2958</v>
      </c>
      <c r="K9" s="2" t="s">
        <v>2949</v>
      </c>
      <c r="L9" s="2" t="s">
        <v>2950</v>
      </c>
      <c r="M9" s="2" t="s">
        <v>2951</v>
      </c>
      <c r="N9" s="2" t="s">
        <v>2952</v>
      </c>
      <c r="O9" s="2" t="s">
        <v>1406</v>
      </c>
      <c r="Q9" s="2" t="s">
        <v>1407</v>
      </c>
      <c r="R9" s="2" t="s">
        <v>1578</v>
      </c>
      <c r="T9" s="2" t="str">
        <f t="shared" si="0"/>
        <v>Tel. +43 5272 6251620 Mail: direktion@aso-wipptal.tsn.at</v>
      </c>
    </row>
    <row r="10" spans="1:20" ht="15" customHeight="1">
      <c r="A10" s="2" t="s">
        <v>4487</v>
      </c>
      <c r="B10" s="2" t="s">
        <v>4488</v>
      </c>
      <c r="C10" s="2" t="s">
        <v>1515</v>
      </c>
      <c r="D10" s="2" t="s">
        <v>1539</v>
      </c>
      <c r="E10" s="2" t="s">
        <v>4489</v>
      </c>
      <c r="F10" s="2" t="s">
        <v>748</v>
      </c>
      <c r="G10" s="2" t="s">
        <v>747</v>
      </c>
      <c r="H10" s="2" t="s">
        <v>4490</v>
      </c>
      <c r="I10" s="2" t="s">
        <v>4491</v>
      </c>
      <c r="J10" s="2" t="s">
        <v>4492</v>
      </c>
      <c r="K10" s="2" t="s">
        <v>4493</v>
      </c>
      <c r="L10" s="2" t="s">
        <v>4494</v>
      </c>
      <c r="M10" s="2" t="s">
        <v>4495</v>
      </c>
      <c r="N10" s="2" t="s">
        <v>4496</v>
      </c>
      <c r="O10" s="2" t="s">
        <v>1209</v>
      </c>
      <c r="P10" s="2" t="s">
        <v>4497</v>
      </c>
      <c r="Q10" s="2" t="s">
        <v>1463</v>
      </c>
      <c r="T10" s="2" t="str">
        <f t="shared" si="0"/>
        <v>Tel. +43 5442 64054 Mail: direktion@aso-zams.tsn.at</v>
      </c>
    </row>
    <row r="11" spans="1:20" ht="15" customHeight="1">
      <c r="A11" s="2" t="s">
        <v>4392</v>
      </c>
      <c r="B11" s="2" t="s">
        <v>4393</v>
      </c>
      <c r="C11" s="2" t="s">
        <v>1515</v>
      </c>
      <c r="D11" s="2" t="s">
        <v>1530</v>
      </c>
      <c r="E11" s="2" t="s">
        <v>4394</v>
      </c>
      <c r="F11" s="2" t="s">
        <v>796</v>
      </c>
      <c r="G11" s="2" t="s">
        <v>4395</v>
      </c>
      <c r="H11" s="2" t="s">
        <v>4396</v>
      </c>
      <c r="I11" s="2" t="s">
        <v>6898</v>
      </c>
      <c r="J11" s="2" t="s">
        <v>6899</v>
      </c>
      <c r="K11" s="2" t="s">
        <v>4397</v>
      </c>
      <c r="L11" s="2" t="s">
        <v>4398</v>
      </c>
      <c r="M11" s="2" t="s">
        <v>4399</v>
      </c>
      <c r="N11" s="2" t="s">
        <v>4400</v>
      </c>
      <c r="O11" s="2" t="s">
        <v>6900</v>
      </c>
      <c r="P11" s="2" t="s">
        <v>6901</v>
      </c>
      <c r="Q11" s="2" t="s">
        <v>4401</v>
      </c>
      <c r="R11" s="2" t="s">
        <v>3443</v>
      </c>
      <c r="T11" s="2" t="str">
        <f t="shared" si="0"/>
        <v>Tel. 04876/8210 60 Mail: direktion@bz-kals.tsn.at</v>
      </c>
    </row>
    <row r="12" spans="1:20" ht="15" customHeight="1">
      <c r="A12" s="2" t="s">
        <v>1724</v>
      </c>
      <c r="B12" s="2" t="s">
        <v>1725</v>
      </c>
      <c r="C12" s="2" t="s">
        <v>1515</v>
      </c>
      <c r="D12" s="2" t="s">
        <v>1539</v>
      </c>
      <c r="E12" s="2" t="s">
        <v>1726</v>
      </c>
      <c r="F12" s="2" t="s">
        <v>1070</v>
      </c>
      <c r="G12" s="2" t="s">
        <v>1727</v>
      </c>
      <c r="H12" s="2" t="s">
        <v>1728</v>
      </c>
      <c r="I12" s="2" t="s">
        <v>1729</v>
      </c>
      <c r="J12" s="2" t="s">
        <v>1730</v>
      </c>
      <c r="K12" s="2" t="s">
        <v>1731</v>
      </c>
      <c r="L12" s="2" t="s">
        <v>1523</v>
      </c>
      <c r="M12" s="2" t="s">
        <v>1524</v>
      </c>
      <c r="N12" s="2" t="s">
        <v>1525</v>
      </c>
      <c r="O12" s="2" t="s">
        <v>1091</v>
      </c>
      <c r="P12" s="2" t="s">
        <v>6617</v>
      </c>
      <c r="Q12" s="2" t="s">
        <v>1092</v>
      </c>
      <c r="R12" s="2" t="s">
        <v>3464</v>
      </c>
      <c r="T12" s="2" t="str">
        <f t="shared" si="0"/>
        <v>Tel. +43 512 589466 Mail: direktion@daniel-sailer-schule.tsn.at</v>
      </c>
    </row>
    <row r="13" spans="1:20" ht="15" customHeight="1">
      <c r="A13" s="2" t="s">
        <v>2285</v>
      </c>
      <c r="B13" s="2" t="s">
        <v>2286</v>
      </c>
      <c r="C13" s="2" t="s">
        <v>1515</v>
      </c>
      <c r="D13" s="2" t="s">
        <v>1539</v>
      </c>
      <c r="E13" s="2" t="s">
        <v>2287</v>
      </c>
      <c r="F13" s="2" t="s">
        <v>2201</v>
      </c>
      <c r="G13" s="2" t="s">
        <v>2288</v>
      </c>
      <c r="H13" s="2" t="s">
        <v>2289</v>
      </c>
      <c r="I13" s="2" t="s">
        <v>2290</v>
      </c>
      <c r="J13" s="2" t="s">
        <v>2291</v>
      </c>
      <c r="K13" s="2" t="s">
        <v>2292</v>
      </c>
      <c r="L13" s="2" t="s">
        <v>2258</v>
      </c>
      <c r="M13" s="2" t="s">
        <v>2259</v>
      </c>
      <c r="N13" s="2" t="s">
        <v>2260</v>
      </c>
      <c r="O13" s="2" t="s">
        <v>993</v>
      </c>
      <c r="Q13" s="2" t="s">
        <v>820</v>
      </c>
      <c r="R13" s="2" t="s">
        <v>5191</v>
      </c>
      <c r="T13" s="2" t="str">
        <f t="shared" si="0"/>
        <v>Tel. +43 5234 68277310 Mail: direktion@pss-elisabethinum.tsn.at</v>
      </c>
    </row>
    <row r="14" spans="1:20" ht="15" customHeight="1">
      <c r="A14" s="2" t="s">
        <v>6261</v>
      </c>
      <c r="B14" s="2" t="s">
        <v>6262</v>
      </c>
      <c r="C14" s="2" t="s">
        <v>1515</v>
      </c>
      <c r="D14" s="2" t="s">
        <v>1539</v>
      </c>
      <c r="E14" s="2" t="s">
        <v>6263</v>
      </c>
      <c r="F14" s="2" t="s">
        <v>796</v>
      </c>
      <c r="G14" s="2" t="s">
        <v>6264</v>
      </c>
      <c r="H14" s="2" t="s">
        <v>6265</v>
      </c>
      <c r="I14" s="2" t="s">
        <v>6266</v>
      </c>
      <c r="J14" s="2" t="s">
        <v>6267</v>
      </c>
      <c r="K14" s="2" t="s">
        <v>6268</v>
      </c>
      <c r="L14" s="2" t="s">
        <v>5159</v>
      </c>
      <c r="M14" s="2" t="s">
        <v>5160</v>
      </c>
      <c r="N14" s="2" t="s">
        <v>5161</v>
      </c>
      <c r="O14" s="2" t="s">
        <v>1254</v>
      </c>
      <c r="P14" s="2" t="s">
        <v>6269</v>
      </c>
      <c r="Q14" s="2" t="s">
        <v>1470</v>
      </c>
      <c r="T14" s="2" t="str">
        <f t="shared" si="0"/>
        <v>Tel. +43 4842 6541 Mail: direktion@aso-sillian.tsn.at</v>
      </c>
    </row>
    <row r="15" spans="1:20" ht="15" customHeight="1">
      <c r="A15" s="2" t="s">
        <v>3899</v>
      </c>
      <c r="B15" s="2" t="s">
        <v>3900</v>
      </c>
      <c r="C15" s="2" t="s">
        <v>1515</v>
      </c>
      <c r="D15" s="2" t="s">
        <v>1539</v>
      </c>
      <c r="E15" s="2" t="s">
        <v>3901</v>
      </c>
      <c r="F15" s="2" t="s">
        <v>664</v>
      </c>
      <c r="G15" s="2" t="s">
        <v>1171</v>
      </c>
      <c r="H15" s="2" t="s">
        <v>3902</v>
      </c>
      <c r="I15" s="2" t="s">
        <v>3903</v>
      </c>
      <c r="J15" s="2" t="s">
        <v>3904</v>
      </c>
      <c r="K15" s="2" t="s">
        <v>3905</v>
      </c>
      <c r="L15" s="2" t="s">
        <v>3861</v>
      </c>
      <c r="M15" s="2" t="s">
        <v>3862</v>
      </c>
      <c r="N15" s="2" t="s">
        <v>664</v>
      </c>
      <c r="O15" s="2" t="s">
        <v>1169</v>
      </c>
      <c r="Q15" s="2" t="s">
        <v>1170</v>
      </c>
      <c r="T15" s="2" t="str">
        <f t="shared" si="0"/>
        <v>Tel. +43 5372 602150 Mail: direktion@hans-henzinger-schule.tsn.at</v>
      </c>
    </row>
    <row r="16" spans="1:20" ht="15" customHeight="1">
      <c r="A16" s="2" t="s">
        <v>1869</v>
      </c>
      <c r="B16" s="2" t="s">
        <v>1870</v>
      </c>
      <c r="C16" s="2" t="s">
        <v>1515</v>
      </c>
      <c r="D16" s="2" t="s">
        <v>1539</v>
      </c>
      <c r="E16" s="2" t="s">
        <v>1871</v>
      </c>
      <c r="F16" s="2" t="s">
        <v>1070</v>
      </c>
      <c r="G16" s="2" t="s">
        <v>549</v>
      </c>
      <c r="H16" s="2" t="s">
        <v>1872</v>
      </c>
      <c r="I16" s="2" t="s">
        <v>1873</v>
      </c>
      <c r="J16" s="2" t="s">
        <v>1874</v>
      </c>
      <c r="K16" s="2" t="s">
        <v>1875</v>
      </c>
      <c r="L16" s="2" t="s">
        <v>1523</v>
      </c>
      <c r="M16" s="2" t="s">
        <v>1524</v>
      </c>
      <c r="N16" s="2" t="s">
        <v>1525</v>
      </c>
      <c r="O16" s="2" t="s">
        <v>1093</v>
      </c>
      <c r="Q16" s="2" t="s">
        <v>548</v>
      </c>
      <c r="R16" s="2" t="s">
        <v>4136</v>
      </c>
      <c r="T16" s="2" t="str">
        <f t="shared" si="0"/>
        <v>Tel. +43 512 50422484 Mail: direktion@heilstaettenschule.tsn.at</v>
      </c>
    </row>
    <row r="17" spans="1:20" ht="15" customHeight="1">
      <c r="A17" s="2" t="s">
        <v>1940</v>
      </c>
      <c r="B17" s="2" t="s">
        <v>1941</v>
      </c>
      <c r="C17" s="2" t="s">
        <v>1515</v>
      </c>
      <c r="D17" s="2" t="s">
        <v>1516</v>
      </c>
      <c r="E17" s="2" t="s">
        <v>1942</v>
      </c>
      <c r="F17" s="2" t="s">
        <v>241</v>
      </c>
      <c r="G17" s="2" t="s">
        <v>1435</v>
      </c>
      <c r="H17" s="2" t="s">
        <v>1943</v>
      </c>
      <c r="I17" s="2" t="s">
        <v>1944</v>
      </c>
      <c r="J17" s="2" t="s">
        <v>1945</v>
      </c>
      <c r="K17" s="2" t="s">
        <v>1946</v>
      </c>
      <c r="L17" s="2" t="s">
        <v>1937</v>
      </c>
      <c r="M17" s="2" t="s">
        <v>1938</v>
      </c>
      <c r="N17" s="2" t="s">
        <v>241</v>
      </c>
      <c r="O17" s="2" t="s">
        <v>1025</v>
      </c>
      <c r="P17" s="2" t="s">
        <v>1947</v>
      </c>
      <c r="Q17" s="2" t="s">
        <v>1948</v>
      </c>
      <c r="R17" s="2" t="s">
        <v>3146</v>
      </c>
      <c r="T17" s="2" t="str">
        <f t="shared" si="0"/>
        <v>Tel. +43 5412 63376 Mail: direktion@itms-imst.tsn.at</v>
      </c>
    </row>
    <row r="18" spans="1:20" ht="15" customHeight="1">
      <c r="A18" s="2" t="s">
        <v>1645</v>
      </c>
      <c r="B18" s="2" t="s">
        <v>1646</v>
      </c>
      <c r="C18" s="2" t="s">
        <v>1515</v>
      </c>
      <c r="D18" s="2" t="s">
        <v>1516</v>
      </c>
      <c r="E18" s="2" t="s">
        <v>1647</v>
      </c>
      <c r="F18" s="2" t="s">
        <v>1070</v>
      </c>
      <c r="G18" s="2" t="s">
        <v>1648</v>
      </c>
      <c r="H18" s="2" t="s">
        <v>1649</v>
      </c>
      <c r="I18" s="2" t="s">
        <v>1650</v>
      </c>
      <c r="J18" s="2" t="s">
        <v>1651</v>
      </c>
      <c r="K18" s="2" t="s">
        <v>1652</v>
      </c>
      <c r="L18" s="2" t="s">
        <v>1523</v>
      </c>
      <c r="M18" s="2" t="s">
        <v>1524</v>
      </c>
      <c r="N18" s="2" t="s">
        <v>1525</v>
      </c>
      <c r="O18" s="2" t="s">
        <v>1088</v>
      </c>
      <c r="P18" s="2" t="s">
        <v>1653</v>
      </c>
      <c r="Q18" s="2" t="s">
        <v>1398</v>
      </c>
      <c r="R18" s="2" t="s">
        <v>1949</v>
      </c>
      <c r="T18" s="2" t="str">
        <f t="shared" si="0"/>
        <v>Tel. +43 512 263379 Mail: direktion@mms-innsbruck.tsn.at</v>
      </c>
    </row>
    <row r="19" spans="1:20" ht="15" customHeight="1">
      <c r="A19" s="2" t="s">
        <v>4003</v>
      </c>
      <c r="B19" s="2" t="s">
        <v>4004</v>
      </c>
      <c r="C19" s="2" t="s">
        <v>1515</v>
      </c>
      <c r="D19" s="2" t="s">
        <v>1516</v>
      </c>
      <c r="E19" s="2" t="s">
        <v>4005</v>
      </c>
      <c r="F19" s="2" t="s">
        <v>664</v>
      </c>
      <c r="G19" s="2" t="s">
        <v>1450</v>
      </c>
      <c r="H19" s="2" t="s">
        <v>4006</v>
      </c>
      <c r="I19" s="2" t="s">
        <v>4007</v>
      </c>
      <c r="J19" s="2" t="s">
        <v>4008</v>
      </c>
      <c r="K19" s="2" t="s">
        <v>4009</v>
      </c>
      <c r="L19" s="2" t="s">
        <v>4010</v>
      </c>
      <c r="M19" s="2" t="s">
        <v>4011</v>
      </c>
      <c r="N19" s="2" t="s">
        <v>4012</v>
      </c>
      <c r="O19" s="2" t="s">
        <v>6872</v>
      </c>
      <c r="P19" s="2" t="s">
        <v>4013</v>
      </c>
      <c r="Q19" s="2" t="s">
        <v>4014</v>
      </c>
      <c r="R19" s="2" t="s">
        <v>5886</v>
      </c>
      <c r="T19" s="2" t="str">
        <f t="shared" si="0"/>
        <v>Tel. +43 5339 8110552 Mail: direktion@mms-wildschoenau.tsn.at</v>
      </c>
    </row>
    <row r="20" spans="1:20" ht="15" customHeight="1">
      <c r="A20" s="2" t="s">
        <v>3874</v>
      </c>
      <c r="B20" s="2" t="s">
        <v>3875</v>
      </c>
      <c r="C20" s="2" t="s">
        <v>1515</v>
      </c>
      <c r="D20" s="2" t="s">
        <v>1516</v>
      </c>
      <c r="E20" s="2" t="s">
        <v>3876</v>
      </c>
      <c r="F20" s="2" t="s">
        <v>664</v>
      </c>
      <c r="G20" s="2" t="s">
        <v>1449</v>
      </c>
      <c r="H20" s="2" t="s">
        <v>3877</v>
      </c>
      <c r="I20" s="2" t="s">
        <v>3878</v>
      </c>
      <c r="J20" s="2" t="s">
        <v>3879</v>
      </c>
      <c r="K20" s="2" t="s">
        <v>3880</v>
      </c>
      <c r="L20" s="2" t="s">
        <v>3861</v>
      </c>
      <c r="M20" s="2" t="s">
        <v>3862</v>
      </c>
      <c r="N20" s="2" t="s">
        <v>664</v>
      </c>
      <c r="O20" s="2" t="s">
        <v>1158</v>
      </c>
      <c r="P20" s="2" t="s">
        <v>3881</v>
      </c>
      <c r="Q20" s="2" t="s">
        <v>3882</v>
      </c>
      <c r="T20" s="2" t="str">
        <f t="shared" si="0"/>
        <v>Tel. +43 5372 602161 Mail: direktion@ms1-kufstein.tsn.at</v>
      </c>
    </row>
    <row r="21" spans="1:20" ht="15" customHeight="1">
      <c r="A21" s="2" t="s">
        <v>5605</v>
      </c>
      <c r="B21" s="2" t="s">
        <v>5606</v>
      </c>
      <c r="C21" s="2" t="s">
        <v>1515</v>
      </c>
      <c r="D21" s="2" t="s">
        <v>1516</v>
      </c>
      <c r="E21" s="2" t="s">
        <v>5607</v>
      </c>
      <c r="F21" s="2" t="s">
        <v>474</v>
      </c>
      <c r="G21" s="2" t="s">
        <v>3241</v>
      </c>
      <c r="H21" s="2" t="s">
        <v>6967</v>
      </c>
      <c r="I21" s="2" t="s">
        <v>6968</v>
      </c>
      <c r="J21" s="2" t="s">
        <v>6969</v>
      </c>
      <c r="K21" s="2" t="s">
        <v>5608</v>
      </c>
      <c r="L21" s="2" t="s">
        <v>5594</v>
      </c>
      <c r="M21" s="2" t="s">
        <v>5595</v>
      </c>
      <c r="N21" s="2" t="s">
        <v>474</v>
      </c>
      <c r="O21" s="2" t="s">
        <v>1330</v>
      </c>
      <c r="P21" s="2" t="s">
        <v>6970</v>
      </c>
      <c r="Q21" s="2" t="s">
        <v>5609</v>
      </c>
      <c r="T21" s="2" t="str">
        <f t="shared" si="0"/>
        <v>Tel. +43 5242 6325510 Mail: direktion@ms1schwaz.tsn.at</v>
      </c>
    </row>
    <row r="22" spans="1:20" ht="15" customHeight="1">
      <c r="A22" s="2" t="s">
        <v>3444</v>
      </c>
      <c r="B22" s="2" t="s">
        <v>3445</v>
      </c>
      <c r="C22" s="2" t="s">
        <v>1515</v>
      </c>
      <c r="D22" s="2" t="s">
        <v>1516</v>
      </c>
      <c r="E22" s="2" t="s">
        <v>3446</v>
      </c>
      <c r="F22" s="2" t="s">
        <v>345</v>
      </c>
      <c r="G22" s="2" t="s">
        <v>3447</v>
      </c>
      <c r="H22" s="2" t="s">
        <v>3448</v>
      </c>
      <c r="I22" s="2" t="s">
        <v>3449</v>
      </c>
      <c r="J22" s="2" t="s">
        <v>3450</v>
      </c>
      <c r="K22" s="2" t="s">
        <v>3451</v>
      </c>
      <c r="L22" s="2" t="s">
        <v>3432</v>
      </c>
      <c r="M22" s="2" t="s">
        <v>3433</v>
      </c>
      <c r="N22" s="2" t="s">
        <v>3434</v>
      </c>
      <c r="O22" s="2" t="s">
        <v>1122</v>
      </c>
      <c r="P22" s="2" t="s">
        <v>3452</v>
      </c>
      <c r="Q22" s="2" t="s">
        <v>3453</v>
      </c>
      <c r="R22" s="2" t="s">
        <v>4815</v>
      </c>
      <c r="T22" s="2" t="str">
        <f t="shared" si="0"/>
        <v>Tel. +43 5352 6900441 Mail: direktion@ms1-stjohann.tsn.at</v>
      </c>
    </row>
    <row r="23" spans="1:20" ht="15" customHeight="1">
      <c r="A23" s="2" t="s">
        <v>4088</v>
      </c>
      <c r="B23" s="2" t="s">
        <v>4089</v>
      </c>
      <c r="C23" s="2" t="s">
        <v>1515</v>
      </c>
      <c r="D23" s="2" t="s">
        <v>1516</v>
      </c>
      <c r="E23" s="2" t="s">
        <v>4090</v>
      </c>
      <c r="F23" s="2" t="s">
        <v>664</v>
      </c>
      <c r="G23" s="2" t="s">
        <v>4091</v>
      </c>
      <c r="H23" s="2" t="s">
        <v>4092</v>
      </c>
      <c r="I23" s="2" t="s">
        <v>4093</v>
      </c>
      <c r="J23" s="2" t="s">
        <v>4094</v>
      </c>
      <c r="K23" s="2" t="s">
        <v>4095</v>
      </c>
      <c r="L23" s="2" t="s">
        <v>4082</v>
      </c>
      <c r="M23" s="2" t="s">
        <v>4083</v>
      </c>
      <c r="N23" s="2" t="s">
        <v>4084</v>
      </c>
      <c r="O23" s="2" t="s">
        <v>4096</v>
      </c>
      <c r="Q23" s="2" t="s">
        <v>4097</v>
      </c>
      <c r="R23" s="2" t="s">
        <v>5235</v>
      </c>
      <c r="T23" s="2" t="str">
        <f t="shared" si="0"/>
        <v>Tel. +43 50 6300 5400 Mail: direktion@ms1-woergl.tsn.at</v>
      </c>
    </row>
    <row r="24" spans="1:20" ht="15" customHeight="1">
      <c r="A24" s="2" t="s">
        <v>5611</v>
      </c>
      <c r="B24" s="2" t="s">
        <v>5612</v>
      </c>
      <c r="C24" s="2" t="s">
        <v>1515</v>
      </c>
      <c r="D24" s="2" t="s">
        <v>1516</v>
      </c>
      <c r="E24" s="2" t="s">
        <v>5613</v>
      </c>
      <c r="F24" s="2" t="s">
        <v>474</v>
      </c>
      <c r="G24" s="2" t="s">
        <v>5614</v>
      </c>
      <c r="H24" s="2" t="s">
        <v>5615</v>
      </c>
      <c r="I24" s="2" t="s">
        <v>5616</v>
      </c>
      <c r="J24" s="2" t="s">
        <v>5617</v>
      </c>
      <c r="K24" s="2" t="s">
        <v>5608</v>
      </c>
      <c r="L24" s="2" t="s">
        <v>5594</v>
      </c>
      <c r="M24" s="2" t="s">
        <v>5595</v>
      </c>
      <c r="N24" s="2" t="s">
        <v>474</v>
      </c>
      <c r="O24" s="2" t="s">
        <v>1331</v>
      </c>
      <c r="P24" s="2" t="s">
        <v>5618</v>
      </c>
      <c r="Q24" s="2" t="s">
        <v>5619</v>
      </c>
      <c r="R24" s="2" t="s">
        <v>3785</v>
      </c>
      <c r="T24" s="2" t="str">
        <f t="shared" si="0"/>
        <v>Tel. +43 5242 7385520 Mail: direktion@ms2schwaz.tsn.at</v>
      </c>
    </row>
    <row r="25" spans="1:20" ht="15" customHeight="1">
      <c r="A25" s="2" t="s">
        <v>3455</v>
      </c>
      <c r="B25" s="2" t="s">
        <v>3456</v>
      </c>
      <c r="C25" s="2" t="s">
        <v>1515</v>
      </c>
      <c r="D25" s="2" t="s">
        <v>1516</v>
      </c>
      <c r="E25" s="2" t="s">
        <v>3457</v>
      </c>
      <c r="F25" s="2" t="s">
        <v>345</v>
      </c>
      <c r="G25" s="2" t="s">
        <v>3458</v>
      </c>
      <c r="H25" s="2" t="s">
        <v>3459</v>
      </c>
      <c r="I25" s="2" t="s">
        <v>3460</v>
      </c>
      <c r="J25" s="2" t="s">
        <v>3461</v>
      </c>
      <c r="K25" s="2" t="s">
        <v>3451</v>
      </c>
      <c r="L25" s="2" t="s">
        <v>3432</v>
      </c>
      <c r="M25" s="2" t="s">
        <v>3433</v>
      </c>
      <c r="N25" s="2" t="s">
        <v>3434</v>
      </c>
      <c r="O25" s="2" t="s">
        <v>3462</v>
      </c>
      <c r="Q25" s="2" t="s">
        <v>3463</v>
      </c>
      <c r="T25" s="2" t="str">
        <f t="shared" si="0"/>
        <v>Tel. +43 5352 6900 451 Mail: direktion@ms2-stjohann.tsn.at</v>
      </c>
    </row>
    <row r="26" spans="1:20" ht="15" customHeight="1">
      <c r="A26" s="2" t="s">
        <v>4074</v>
      </c>
      <c r="B26" s="2" t="s">
        <v>4075</v>
      </c>
      <c r="C26" s="2" t="s">
        <v>1515</v>
      </c>
      <c r="D26" s="2" t="s">
        <v>1516</v>
      </c>
      <c r="E26" s="2" t="s">
        <v>4076</v>
      </c>
      <c r="F26" s="2" t="s">
        <v>664</v>
      </c>
      <c r="G26" s="2" t="s">
        <v>4077</v>
      </c>
      <c r="H26" s="2" t="s">
        <v>4078</v>
      </c>
      <c r="I26" s="2" t="s">
        <v>4079</v>
      </c>
      <c r="J26" s="2" t="s">
        <v>4080</v>
      </c>
      <c r="K26" s="2" t="s">
        <v>4081</v>
      </c>
      <c r="L26" s="2" t="s">
        <v>4082</v>
      </c>
      <c r="M26" s="2" t="s">
        <v>4083</v>
      </c>
      <c r="N26" s="2" t="s">
        <v>4084</v>
      </c>
      <c r="O26" s="2" t="s">
        <v>4085</v>
      </c>
      <c r="Q26" s="2" t="s">
        <v>4086</v>
      </c>
      <c r="R26" s="2" t="s">
        <v>2515</v>
      </c>
      <c r="T26" s="2" t="str">
        <f t="shared" si="0"/>
        <v>Tel. +43 50 6300 5500 Mail: direktion@ms2-woergl.tsn.at</v>
      </c>
    </row>
    <row r="27" spans="1:20" ht="15" customHeight="1">
      <c r="A27" s="2" t="s">
        <v>4403</v>
      </c>
      <c r="B27" s="2" t="s">
        <v>4404</v>
      </c>
      <c r="C27" s="2" t="s">
        <v>1515</v>
      </c>
      <c r="D27" s="2" t="s">
        <v>1516</v>
      </c>
      <c r="E27" s="2" t="s">
        <v>4405</v>
      </c>
      <c r="F27" s="2" t="s">
        <v>796</v>
      </c>
      <c r="G27" s="2" t="s">
        <v>4406</v>
      </c>
      <c r="H27" s="2" t="s">
        <v>4407</v>
      </c>
      <c r="I27" s="2" t="s">
        <v>1258</v>
      </c>
      <c r="J27" s="2" t="s">
        <v>4408</v>
      </c>
      <c r="K27" s="2" t="s">
        <v>4409</v>
      </c>
      <c r="L27" s="2" t="s">
        <v>4410</v>
      </c>
      <c r="M27" s="2" t="s">
        <v>4411</v>
      </c>
      <c r="N27" s="2" t="s">
        <v>4412</v>
      </c>
      <c r="O27" s="2" t="s">
        <v>1243</v>
      </c>
      <c r="P27" s="2" t="s">
        <v>4413</v>
      </c>
      <c r="Q27" s="2" t="s">
        <v>4414</v>
      </c>
      <c r="R27" s="2" t="s">
        <v>5670</v>
      </c>
      <c r="T27" s="2" t="str">
        <f t="shared" si="0"/>
        <v>Tel. +43 4846 6248 Mail: direktion@ms-abfaltersbach.tsn.at</v>
      </c>
    </row>
    <row r="28" spans="1:20" ht="15" customHeight="1">
      <c r="A28" s="2" t="s">
        <v>2059</v>
      </c>
      <c r="B28" s="2" t="s">
        <v>2060</v>
      </c>
      <c r="C28" s="2" t="s">
        <v>1515</v>
      </c>
      <c r="D28" s="2" t="s">
        <v>1516</v>
      </c>
      <c r="E28" s="2" t="s">
        <v>2062</v>
      </c>
      <c r="F28" s="2" t="s">
        <v>2061</v>
      </c>
      <c r="G28" s="2" t="s">
        <v>943</v>
      </c>
      <c r="H28" s="2" t="s">
        <v>2063</v>
      </c>
      <c r="I28" s="2" t="s">
        <v>2064</v>
      </c>
      <c r="J28" s="2" t="s">
        <v>2065</v>
      </c>
      <c r="K28" s="2" t="s">
        <v>2066</v>
      </c>
      <c r="L28" s="2" t="s">
        <v>2067</v>
      </c>
      <c r="M28" s="2" t="s">
        <v>2068</v>
      </c>
      <c r="N28" s="2" t="s">
        <v>2069</v>
      </c>
      <c r="O28" s="2" t="s">
        <v>6645</v>
      </c>
      <c r="Q28" s="2" t="s">
        <v>2070</v>
      </c>
      <c r="R28" s="2" t="s">
        <v>2414</v>
      </c>
      <c r="T28" s="2" t="str">
        <f t="shared" si="0"/>
        <v>Tel. +43 676 840532303 Mail: direktion@ms-absam.tsn.at</v>
      </c>
    </row>
    <row r="29" spans="1:20" ht="15" customHeight="1">
      <c r="A29" s="2" t="s">
        <v>5332</v>
      </c>
      <c r="B29" s="2" t="s">
        <v>5333</v>
      </c>
      <c r="C29" s="2" t="s">
        <v>1515</v>
      </c>
      <c r="D29" s="2" t="s">
        <v>1516</v>
      </c>
      <c r="E29" s="2" t="s">
        <v>5334</v>
      </c>
      <c r="F29" s="2" t="s">
        <v>474</v>
      </c>
      <c r="G29" s="2" t="s">
        <v>5335</v>
      </c>
      <c r="H29" s="2" t="s">
        <v>6941</v>
      </c>
      <c r="I29" s="2" t="s">
        <v>5336</v>
      </c>
      <c r="J29" s="2" t="s">
        <v>5337</v>
      </c>
      <c r="K29" s="2" t="s">
        <v>5338</v>
      </c>
      <c r="L29" s="2" t="s">
        <v>5327</v>
      </c>
      <c r="M29" s="2" t="s">
        <v>5328</v>
      </c>
      <c r="N29" s="2" t="s">
        <v>5339</v>
      </c>
      <c r="O29" s="2" t="s">
        <v>1332</v>
      </c>
      <c r="P29" s="2" t="s">
        <v>6942</v>
      </c>
      <c r="Q29" s="2" t="s">
        <v>5340</v>
      </c>
      <c r="T29" s="2" t="str">
        <f t="shared" si="0"/>
        <v>Tel. +43 5243 565611 Mail: direktion@ms-achensee.tsn.at</v>
      </c>
    </row>
    <row r="30" spans="1:20" ht="15" customHeight="1">
      <c r="A30" s="2" t="s">
        <v>5979</v>
      </c>
      <c r="B30" s="2" t="s">
        <v>5980</v>
      </c>
      <c r="C30" s="2" t="s">
        <v>1515</v>
      </c>
      <c r="D30" s="2" t="s">
        <v>1516</v>
      </c>
      <c r="E30" s="2" t="s">
        <v>5981</v>
      </c>
      <c r="F30" s="2" t="s">
        <v>664</v>
      </c>
      <c r="G30" s="2" t="s">
        <v>5982</v>
      </c>
      <c r="H30" s="2" t="s">
        <v>5983</v>
      </c>
      <c r="I30" s="2" t="s">
        <v>5984</v>
      </c>
      <c r="J30" s="2" t="s">
        <v>5985</v>
      </c>
      <c r="K30" s="2" t="s">
        <v>5986</v>
      </c>
      <c r="L30" s="2" t="s">
        <v>3539</v>
      </c>
      <c r="M30" s="2" t="s">
        <v>3540</v>
      </c>
      <c r="N30" s="2" t="s">
        <v>3541</v>
      </c>
      <c r="O30" s="2" t="s">
        <v>1154</v>
      </c>
      <c r="P30" s="2" t="s">
        <v>5987</v>
      </c>
      <c r="Q30" s="2" t="s">
        <v>5988</v>
      </c>
      <c r="T30" s="2" t="str">
        <f t="shared" si="0"/>
        <v>Tel. +43 5336 5490 Mail: direktion@ms-alpbach.tsn.at</v>
      </c>
    </row>
    <row r="31" spans="1:20" ht="15" customHeight="1">
      <c r="A31" s="2" t="s">
        <v>2262</v>
      </c>
      <c r="B31" s="2" t="s">
        <v>2263</v>
      </c>
      <c r="C31" s="2" t="s">
        <v>1515</v>
      </c>
      <c r="D31" s="2" t="s">
        <v>1516</v>
      </c>
      <c r="E31" s="2" t="s">
        <v>2264</v>
      </c>
      <c r="F31" s="2" t="s">
        <v>2201</v>
      </c>
      <c r="G31" s="2" t="s">
        <v>1404</v>
      </c>
      <c r="H31" s="2" t="s">
        <v>2265</v>
      </c>
      <c r="I31" s="2" t="s">
        <v>2266</v>
      </c>
      <c r="J31" s="2" t="s">
        <v>2267</v>
      </c>
      <c r="K31" s="2" t="s">
        <v>2268</v>
      </c>
      <c r="L31" s="2" t="s">
        <v>2258</v>
      </c>
      <c r="M31" s="2" t="s">
        <v>2259</v>
      </c>
      <c r="N31" s="2" t="s">
        <v>2260</v>
      </c>
      <c r="O31" s="2" t="s">
        <v>980</v>
      </c>
      <c r="Q31" s="2" t="s">
        <v>2269</v>
      </c>
      <c r="R31" s="2" t="s">
        <v>6434</v>
      </c>
      <c r="T31" s="2" t="str">
        <f t="shared" si="0"/>
        <v>Tel. +43 5234 6599511 Mail: direktion@ms-axams.tsn.at</v>
      </c>
    </row>
    <row r="32" spans="1:20" ht="15" customHeight="1">
      <c r="A32" s="2" t="s">
        <v>3630</v>
      </c>
      <c r="B32" s="2" t="s">
        <v>3631</v>
      </c>
      <c r="C32" s="2" t="s">
        <v>1515</v>
      </c>
      <c r="D32" s="2" t="s">
        <v>1516</v>
      </c>
      <c r="E32" s="2" t="s">
        <v>3632</v>
      </c>
      <c r="F32" s="2" t="s">
        <v>664</v>
      </c>
      <c r="G32" s="2" t="s">
        <v>3633</v>
      </c>
      <c r="H32" s="2" t="s">
        <v>3634</v>
      </c>
      <c r="I32" s="2" t="s">
        <v>3635</v>
      </c>
      <c r="J32" s="2" t="s">
        <v>3636</v>
      </c>
      <c r="K32" s="2" t="s">
        <v>3637</v>
      </c>
      <c r="L32" s="2" t="s">
        <v>3638</v>
      </c>
      <c r="M32" s="2" t="s">
        <v>3639</v>
      </c>
      <c r="N32" s="2" t="s">
        <v>3640</v>
      </c>
      <c r="O32" s="2" t="s">
        <v>1155</v>
      </c>
      <c r="P32" s="2" t="s">
        <v>3641</v>
      </c>
      <c r="Q32" s="2" t="s">
        <v>3642</v>
      </c>
      <c r="R32" s="2" t="s">
        <v>3621</v>
      </c>
      <c r="T32" s="2" t="str">
        <f t="shared" si="0"/>
        <v>Tel. +43 5338 7983 Mail: direktion@ms-breitenbach.tsn.at</v>
      </c>
    </row>
    <row r="33" spans="1:20" ht="15" customHeight="1">
      <c r="A33" s="2" t="s">
        <v>3583</v>
      </c>
      <c r="B33" s="2" t="s">
        <v>3584</v>
      </c>
      <c r="C33" s="2" t="s">
        <v>1515</v>
      </c>
      <c r="D33" s="2" t="s">
        <v>1516</v>
      </c>
      <c r="E33" s="2" t="s">
        <v>3585</v>
      </c>
      <c r="F33" s="2" t="s">
        <v>664</v>
      </c>
      <c r="G33" s="2" t="s">
        <v>3586</v>
      </c>
      <c r="H33" s="2" t="s">
        <v>3587</v>
      </c>
      <c r="I33" s="2" t="s">
        <v>3588</v>
      </c>
      <c r="J33" s="2" t="s">
        <v>3589</v>
      </c>
      <c r="K33" s="2" t="s">
        <v>3590</v>
      </c>
      <c r="L33" s="2" t="s">
        <v>3591</v>
      </c>
      <c r="M33" s="2" t="s">
        <v>3592</v>
      </c>
      <c r="N33" s="2" t="s">
        <v>3593</v>
      </c>
      <c r="O33" s="2" t="s">
        <v>1156</v>
      </c>
      <c r="P33" s="2" t="s">
        <v>6835</v>
      </c>
      <c r="Q33" s="2" t="s">
        <v>3594</v>
      </c>
      <c r="R33" s="2" t="s">
        <v>4595</v>
      </c>
      <c r="T33" s="2" t="str">
        <f t="shared" si="0"/>
        <v>Tel. +43 5337 6224010 Mail: direktion@ms-brixlegg.tsn.at</v>
      </c>
    </row>
    <row r="34" spans="1:20" ht="15" customHeight="1">
      <c r="A34" s="2" t="s">
        <v>5464</v>
      </c>
      <c r="B34" s="2" t="s">
        <v>5465</v>
      </c>
      <c r="C34" s="2" t="s">
        <v>1515</v>
      </c>
      <c r="D34" s="2" t="s">
        <v>1516</v>
      </c>
      <c r="E34" s="2" t="s">
        <v>5466</v>
      </c>
      <c r="F34" s="2" t="s">
        <v>748</v>
      </c>
      <c r="G34" s="2" t="s">
        <v>5467</v>
      </c>
      <c r="H34" s="2" t="s">
        <v>5468</v>
      </c>
      <c r="I34" s="2" t="s">
        <v>5469</v>
      </c>
      <c r="J34" s="2" t="s">
        <v>5470</v>
      </c>
      <c r="K34" s="2" t="s">
        <v>5471</v>
      </c>
      <c r="L34" s="2" t="s">
        <v>5430</v>
      </c>
      <c r="M34" s="2" t="s">
        <v>4032</v>
      </c>
      <c r="N34" s="2" t="s">
        <v>748</v>
      </c>
      <c r="O34" s="2" t="s">
        <v>1198</v>
      </c>
      <c r="P34" s="2" t="s">
        <v>5472</v>
      </c>
      <c r="Q34" s="2" t="s">
        <v>5473</v>
      </c>
      <c r="T34" s="2" t="str">
        <f t="shared" si="0"/>
        <v>Tel. +43 5442 62448 Mail: direktion@ms-landeck.tsn.at</v>
      </c>
    </row>
    <row r="35" spans="1:20" ht="15" customHeight="1">
      <c r="A35" s="2" t="s">
        <v>5192</v>
      </c>
      <c r="B35" s="2" t="s">
        <v>5193</v>
      </c>
      <c r="C35" s="2" t="s">
        <v>1515</v>
      </c>
      <c r="D35" s="2" t="s">
        <v>1516</v>
      </c>
      <c r="E35" s="2" t="s">
        <v>5194</v>
      </c>
      <c r="F35" s="2" t="s">
        <v>796</v>
      </c>
      <c r="G35" s="2" t="s">
        <v>154</v>
      </c>
      <c r="H35" s="2" t="s">
        <v>4478</v>
      </c>
      <c r="I35" s="2" t="s">
        <v>5203</v>
      </c>
      <c r="J35" s="2" t="s">
        <v>5204</v>
      </c>
      <c r="K35" s="2" t="s">
        <v>5195</v>
      </c>
      <c r="L35" s="2" t="s">
        <v>5196</v>
      </c>
      <c r="M35" s="2" t="s">
        <v>5197</v>
      </c>
      <c r="N35" s="2" t="s">
        <v>5198</v>
      </c>
      <c r="O35" s="2" t="s">
        <v>1248</v>
      </c>
      <c r="P35" s="2" t="s">
        <v>5199</v>
      </c>
      <c r="Q35" s="2" t="s">
        <v>4485</v>
      </c>
      <c r="R35" s="2" t="s">
        <v>2675</v>
      </c>
      <c r="T35" s="2" t="str">
        <f t="shared" si="0"/>
        <v>Tel. +43 676 848463720 Mail: leitung@scl-defereggental.tsn.at</v>
      </c>
    </row>
    <row r="36" spans="1:20" ht="15" customHeight="1">
      <c r="A36" s="2" t="s">
        <v>6299</v>
      </c>
      <c r="B36" s="2" t="s">
        <v>6300</v>
      </c>
      <c r="C36" s="2" t="s">
        <v>1515</v>
      </c>
      <c r="D36" s="2" t="s">
        <v>1516</v>
      </c>
      <c r="E36" s="2" t="s">
        <v>6301</v>
      </c>
      <c r="F36" s="2" t="s">
        <v>2061</v>
      </c>
      <c r="G36" s="2" t="s">
        <v>7043</v>
      </c>
      <c r="H36" s="2" t="s">
        <v>7044</v>
      </c>
      <c r="I36" s="2" t="s">
        <v>6302</v>
      </c>
      <c r="J36" s="2" t="s">
        <v>6303</v>
      </c>
      <c r="K36" s="2" t="s">
        <v>6304</v>
      </c>
      <c r="L36" s="2" t="s">
        <v>2864</v>
      </c>
      <c r="M36" s="2" t="s">
        <v>2865</v>
      </c>
      <c r="N36" s="2" t="s">
        <v>6305</v>
      </c>
      <c r="O36" s="2" t="s">
        <v>944</v>
      </c>
      <c r="Q36" s="2" t="s">
        <v>6306</v>
      </c>
      <c r="R36" s="2" t="s">
        <v>2985</v>
      </c>
      <c r="T36" s="2" t="str">
        <f t="shared" si="0"/>
        <v>Tel. +43 5223 56242 Mail: direktion@ms-drposch.tsn.at</v>
      </c>
    </row>
    <row r="37" spans="1:20" ht="15" customHeight="1">
      <c r="A37" s="2" t="s">
        <v>3622</v>
      </c>
      <c r="B37" s="2" t="s">
        <v>3623</v>
      </c>
      <c r="C37" s="2" t="s">
        <v>1515</v>
      </c>
      <c r="D37" s="2" t="s">
        <v>1516</v>
      </c>
      <c r="E37" s="2" t="s">
        <v>3624</v>
      </c>
      <c r="F37" s="2" t="s">
        <v>664</v>
      </c>
      <c r="G37" s="2" t="s">
        <v>3614</v>
      </c>
      <c r="H37" s="2" t="s">
        <v>3615</v>
      </c>
      <c r="I37" s="2" t="s">
        <v>3625</v>
      </c>
      <c r="J37" s="2" t="s">
        <v>3626</v>
      </c>
      <c r="K37" s="2" t="s">
        <v>3627</v>
      </c>
      <c r="L37" s="2" t="s">
        <v>3618</v>
      </c>
      <c r="M37" s="2" t="s">
        <v>3619</v>
      </c>
      <c r="N37" s="2" t="s">
        <v>3620</v>
      </c>
      <c r="O37" s="2" t="s">
        <v>1456</v>
      </c>
      <c r="P37" s="2" t="s">
        <v>3628</v>
      </c>
      <c r="Q37" s="2" t="s">
        <v>6841</v>
      </c>
      <c r="R37" s="2" t="s">
        <v>1644</v>
      </c>
      <c r="T37" s="2" t="str">
        <f t="shared" si="0"/>
        <v>Tel. +43 5373 42202200 Mail: leitung@scl-ebbs.tsn.at</v>
      </c>
    </row>
    <row r="38" spans="1:20" ht="15" customHeight="1">
      <c r="A38" s="2" t="s">
        <v>4755</v>
      </c>
      <c r="B38" s="2" t="s">
        <v>4756</v>
      </c>
      <c r="C38" s="2" t="s">
        <v>1515</v>
      </c>
      <c r="D38" s="2" t="s">
        <v>1516</v>
      </c>
      <c r="E38" s="2" t="s">
        <v>4757</v>
      </c>
      <c r="F38" s="2" t="s">
        <v>796</v>
      </c>
      <c r="G38" s="2" t="s">
        <v>4758</v>
      </c>
      <c r="H38" s="2" t="s">
        <v>4759</v>
      </c>
      <c r="I38" s="2" t="s">
        <v>4760</v>
      </c>
      <c r="J38" s="2" t="s">
        <v>4761</v>
      </c>
      <c r="K38" s="2" t="s">
        <v>4762</v>
      </c>
      <c r="L38" s="2" t="s">
        <v>4616</v>
      </c>
      <c r="M38" s="2" t="s">
        <v>4617</v>
      </c>
      <c r="N38" s="2" t="s">
        <v>796</v>
      </c>
      <c r="O38" s="2" t="s">
        <v>1471</v>
      </c>
      <c r="Q38" s="2" t="s">
        <v>4763</v>
      </c>
      <c r="T38" s="2" t="str">
        <f t="shared" si="0"/>
        <v>Tel. +43 660 6510916 Mail: direktion@ms-egger-lienz.tsn.at</v>
      </c>
    </row>
    <row r="39" spans="1:20" ht="15" customHeight="1">
      <c r="A39" s="2" t="s">
        <v>4765</v>
      </c>
      <c r="B39" s="2" t="s">
        <v>4766</v>
      </c>
      <c r="C39" s="2" t="s">
        <v>1515</v>
      </c>
      <c r="D39" s="2" t="s">
        <v>1516</v>
      </c>
      <c r="E39" s="2" t="s">
        <v>4767</v>
      </c>
      <c r="F39" s="2" t="s">
        <v>862</v>
      </c>
      <c r="G39" s="2" t="s">
        <v>861</v>
      </c>
      <c r="H39" s="2" t="s">
        <v>4768</v>
      </c>
      <c r="I39" s="2" t="s">
        <v>4769</v>
      </c>
      <c r="J39" s="2" t="s">
        <v>4770</v>
      </c>
      <c r="K39" s="2" t="s">
        <v>2432</v>
      </c>
      <c r="L39" s="2" t="s">
        <v>4771</v>
      </c>
      <c r="M39" s="2" t="s">
        <v>4772</v>
      </c>
      <c r="N39" s="2" t="s">
        <v>4773</v>
      </c>
      <c r="O39" s="2" t="s">
        <v>1290</v>
      </c>
      <c r="P39" s="2" t="s">
        <v>4774</v>
      </c>
      <c r="Q39" s="2" t="s">
        <v>4775</v>
      </c>
      <c r="R39" s="2" t="s">
        <v>3403</v>
      </c>
      <c r="T39" s="2" t="str">
        <f t="shared" si="0"/>
        <v>Tel. +43 5673 2382 Mail: direktion@ms-ehrwald.tsn.at</v>
      </c>
    </row>
    <row r="40" spans="1:20" ht="15" customHeight="1">
      <c r="A40" s="2" t="s">
        <v>3157</v>
      </c>
      <c r="B40" s="2" t="s">
        <v>3158</v>
      </c>
      <c r="C40" s="2" t="s">
        <v>1515</v>
      </c>
      <c r="D40" s="2" t="s">
        <v>1516</v>
      </c>
      <c r="E40" s="2" t="s">
        <v>3159</v>
      </c>
      <c r="F40" s="2" t="s">
        <v>345</v>
      </c>
      <c r="G40" s="2" t="s">
        <v>3160</v>
      </c>
      <c r="H40" s="2" t="s">
        <v>3161</v>
      </c>
      <c r="I40" s="2" t="s">
        <v>3162</v>
      </c>
      <c r="J40" s="2" t="s">
        <v>3163</v>
      </c>
      <c r="K40" s="2" t="s">
        <v>3164</v>
      </c>
      <c r="L40" s="2" t="s">
        <v>3116</v>
      </c>
      <c r="M40" s="2" t="s">
        <v>3117</v>
      </c>
      <c r="N40" s="2" t="s">
        <v>3118</v>
      </c>
      <c r="O40" s="2" t="s">
        <v>1123</v>
      </c>
      <c r="P40" s="2" t="s">
        <v>3165</v>
      </c>
      <c r="Q40" s="2" t="s">
        <v>3166</v>
      </c>
      <c r="R40" s="2" t="s">
        <v>2230</v>
      </c>
      <c r="T40" s="2" t="str">
        <f t="shared" si="0"/>
        <v>Tel. +43 5354 5682020 Mail: direktion@ms-fieberbrunn.tsn.at</v>
      </c>
    </row>
    <row r="41" spans="1:20" ht="15" customHeight="1">
      <c r="A41" s="2" t="s">
        <v>4126</v>
      </c>
      <c r="B41" s="2" t="s">
        <v>4127</v>
      </c>
      <c r="C41" s="2" t="s">
        <v>1515</v>
      </c>
      <c r="D41" s="2" t="s">
        <v>1516</v>
      </c>
      <c r="E41" s="2" t="s">
        <v>4128</v>
      </c>
      <c r="F41" s="2" t="s">
        <v>748</v>
      </c>
      <c r="G41" s="2" t="s">
        <v>4129</v>
      </c>
      <c r="H41" s="2" t="s">
        <v>4130</v>
      </c>
      <c r="I41" s="2" t="s">
        <v>4131</v>
      </c>
      <c r="J41" s="2" t="s">
        <v>4132</v>
      </c>
      <c r="K41" s="2" t="s">
        <v>4122</v>
      </c>
      <c r="L41" s="2" t="s">
        <v>4031</v>
      </c>
      <c r="M41" s="2" t="s">
        <v>4043</v>
      </c>
      <c r="N41" s="2" t="s">
        <v>4133</v>
      </c>
      <c r="O41" s="2" t="s">
        <v>1199</v>
      </c>
      <c r="P41" s="2" t="s">
        <v>4134</v>
      </c>
      <c r="Q41" s="2" t="s">
        <v>4135</v>
      </c>
      <c r="T41" s="2" t="str">
        <f t="shared" si="0"/>
        <v>Tel. +43 5449 6325 Mail: direktion@ms-fliess.tsn.at</v>
      </c>
    </row>
    <row r="42" spans="1:20" ht="15" customHeight="1">
      <c r="A42" s="2" t="s">
        <v>5370</v>
      </c>
      <c r="B42" s="2" t="s">
        <v>5371</v>
      </c>
      <c r="C42" s="2" t="s">
        <v>1515</v>
      </c>
      <c r="D42" s="2" t="s">
        <v>1516</v>
      </c>
      <c r="E42" s="2" t="s">
        <v>5372</v>
      </c>
      <c r="F42" s="2" t="s">
        <v>474</v>
      </c>
      <c r="G42" s="2" t="s">
        <v>5373</v>
      </c>
      <c r="H42" s="2" t="s">
        <v>5374</v>
      </c>
      <c r="I42" s="2" t="s">
        <v>5375</v>
      </c>
      <c r="J42" s="2" t="s">
        <v>5376</v>
      </c>
      <c r="K42" s="2" t="s">
        <v>5377</v>
      </c>
      <c r="L42" s="2" t="s">
        <v>5357</v>
      </c>
      <c r="M42" s="2" t="s">
        <v>5358</v>
      </c>
      <c r="N42" s="2" t="s">
        <v>5359</v>
      </c>
      <c r="O42" s="2" t="s">
        <v>1333</v>
      </c>
      <c r="P42" s="2" t="s">
        <v>5378</v>
      </c>
      <c r="Q42" s="2" t="s">
        <v>5379</v>
      </c>
      <c r="R42" s="2" t="s">
        <v>1603</v>
      </c>
      <c r="T42" s="2" t="str">
        <f t="shared" si="0"/>
        <v>Tel. +43 5288 62408 Mail: direktion@ms-fuegen1.tsn.at</v>
      </c>
    </row>
    <row r="43" spans="1:20" ht="15" customHeight="1">
      <c r="A43" s="2" t="s">
        <v>6251</v>
      </c>
      <c r="B43" s="2" t="s">
        <v>6252</v>
      </c>
      <c r="C43" s="2" t="s">
        <v>1515</v>
      </c>
      <c r="D43" s="2" t="s">
        <v>1516</v>
      </c>
      <c r="E43" s="2" t="s">
        <v>6253</v>
      </c>
      <c r="F43" s="2" t="s">
        <v>474</v>
      </c>
      <c r="G43" s="2" t="s">
        <v>6254</v>
      </c>
      <c r="H43" s="2" t="s">
        <v>6255</v>
      </c>
      <c r="I43" s="2" t="s">
        <v>6256</v>
      </c>
      <c r="J43" s="2" t="s">
        <v>6257</v>
      </c>
      <c r="K43" s="2" t="s">
        <v>6258</v>
      </c>
      <c r="L43" s="2" t="s">
        <v>5357</v>
      </c>
      <c r="M43" s="2" t="s">
        <v>5358</v>
      </c>
      <c r="N43" s="2" t="s">
        <v>5359</v>
      </c>
      <c r="O43" s="2" t="s">
        <v>1334</v>
      </c>
      <c r="Q43" s="2" t="s">
        <v>6259</v>
      </c>
      <c r="T43" s="2" t="str">
        <f t="shared" si="0"/>
        <v>Tel. +43 5288 63968 Mail: direktion@ms-fuegen2.tsn.at</v>
      </c>
    </row>
    <row r="44" spans="1:20" ht="15" customHeight="1">
      <c r="A44" s="2" t="s">
        <v>1779</v>
      </c>
      <c r="B44" s="2" t="s">
        <v>1780</v>
      </c>
      <c r="C44" s="2" t="s">
        <v>1515</v>
      </c>
      <c r="D44" s="2" t="s">
        <v>1516</v>
      </c>
      <c r="E44" s="2" t="s">
        <v>1781</v>
      </c>
      <c r="F44" s="2" t="s">
        <v>1070</v>
      </c>
      <c r="G44" s="2" t="s">
        <v>1087</v>
      </c>
      <c r="H44" s="2" t="s">
        <v>1782</v>
      </c>
      <c r="I44" s="2" t="s">
        <v>1783</v>
      </c>
      <c r="J44" s="2" t="s">
        <v>1784</v>
      </c>
      <c r="K44" s="2" t="s">
        <v>1785</v>
      </c>
      <c r="L44" s="2" t="s">
        <v>1523</v>
      </c>
      <c r="M44" s="2" t="s">
        <v>1524</v>
      </c>
      <c r="N44" s="2" t="s">
        <v>1525</v>
      </c>
      <c r="O44" s="2" t="s">
        <v>1080</v>
      </c>
      <c r="Q44" s="2" t="s">
        <v>1786</v>
      </c>
      <c r="R44" s="2" t="s">
        <v>2270</v>
      </c>
      <c r="T44" s="2" t="str">
        <f t="shared" si="0"/>
        <v>Tel. +43 512 345121 Mail: direktion@ms-gabelsberger.tsn.at</v>
      </c>
    </row>
    <row r="45" spans="1:20" ht="15" customHeight="1">
      <c r="A45" s="2" t="s">
        <v>2536</v>
      </c>
      <c r="B45" s="2" t="s">
        <v>2537</v>
      </c>
      <c r="C45" s="2" t="s">
        <v>1515</v>
      </c>
      <c r="D45" s="2" t="s">
        <v>1516</v>
      </c>
      <c r="E45" s="2" t="s">
        <v>2538</v>
      </c>
      <c r="F45" s="2" t="s">
        <v>2061</v>
      </c>
      <c r="G45" s="2" t="s">
        <v>1409</v>
      </c>
      <c r="H45" s="2" t="s">
        <v>2539</v>
      </c>
      <c r="I45" s="2" t="s">
        <v>2540</v>
      </c>
      <c r="J45" s="2" t="s">
        <v>2541</v>
      </c>
      <c r="K45" s="2" t="s">
        <v>2542</v>
      </c>
      <c r="L45" s="2" t="s">
        <v>2543</v>
      </c>
      <c r="M45" s="2" t="s">
        <v>2544</v>
      </c>
      <c r="N45" s="2" t="s">
        <v>2545</v>
      </c>
      <c r="O45" s="2" t="s">
        <v>1408</v>
      </c>
      <c r="Q45" s="2" t="s">
        <v>2546</v>
      </c>
      <c r="R45" s="2" t="s">
        <v>3051</v>
      </c>
      <c r="T45" s="2" t="str">
        <f t="shared" si="0"/>
        <v>Tel. +43 5274 87237 420 Mail: direktion@ms-gries.tsn.at</v>
      </c>
    </row>
    <row r="46" spans="1:20" ht="15" customHeight="1">
      <c r="A46" s="2" t="s">
        <v>2017</v>
      </c>
      <c r="B46" s="2" t="s">
        <v>2018</v>
      </c>
      <c r="C46" s="2" t="s">
        <v>1515</v>
      </c>
      <c r="D46" s="2" t="s">
        <v>1516</v>
      </c>
      <c r="E46" s="2" t="s">
        <v>2019</v>
      </c>
      <c r="F46" s="2" t="s">
        <v>241</v>
      </c>
      <c r="G46" s="2" t="s">
        <v>2020</v>
      </c>
      <c r="H46" s="2" t="s">
        <v>2021</v>
      </c>
      <c r="I46" s="2" t="s">
        <v>2022</v>
      </c>
      <c r="J46" s="2" t="s">
        <v>2023</v>
      </c>
      <c r="K46" s="2" t="s">
        <v>2024</v>
      </c>
      <c r="L46" s="2" t="s">
        <v>1908</v>
      </c>
      <c r="M46" s="2" t="s">
        <v>1909</v>
      </c>
      <c r="N46" s="2" t="s">
        <v>2025</v>
      </c>
      <c r="O46" s="2" t="s">
        <v>2026</v>
      </c>
      <c r="P46" s="2" t="s">
        <v>2027</v>
      </c>
      <c r="Q46" s="2" t="s">
        <v>2028</v>
      </c>
      <c r="R46" s="2" t="s">
        <v>1805</v>
      </c>
      <c r="T46" s="2" t="str">
        <f t="shared" si="0"/>
        <v>Tel. +43 5266 88600540 Mail: direktion@ms-haiming.tsn.at</v>
      </c>
    </row>
    <row r="47" spans="1:20" ht="15" customHeight="1">
      <c r="A47" s="2" t="s">
        <v>5557</v>
      </c>
      <c r="B47" s="2" t="s">
        <v>5558</v>
      </c>
      <c r="C47" s="2" t="s">
        <v>1515</v>
      </c>
      <c r="D47" s="2" t="s">
        <v>1516</v>
      </c>
      <c r="E47" s="2" t="s">
        <v>5559</v>
      </c>
      <c r="F47" s="2" t="s">
        <v>474</v>
      </c>
      <c r="G47" s="2" t="s">
        <v>769</v>
      </c>
      <c r="H47" s="2" t="s">
        <v>5560</v>
      </c>
      <c r="I47" s="2" t="s">
        <v>5561</v>
      </c>
      <c r="J47" s="2" t="s">
        <v>5562</v>
      </c>
      <c r="K47" s="2" t="s">
        <v>5563</v>
      </c>
      <c r="L47" s="2" t="s">
        <v>5564</v>
      </c>
      <c r="M47" s="2" t="s">
        <v>5565</v>
      </c>
      <c r="N47" s="2" t="s">
        <v>5566</v>
      </c>
      <c r="O47" s="2" t="s">
        <v>1335</v>
      </c>
      <c r="P47" s="2" t="s">
        <v>5567</v>
      </c>
      <c r="Q47" s="2" t="s">
        <v>5568</v>
      </c>
      <c r="T47" s="2" t="str">
        <f t="shared" si="0"/>
        <v>Tel. +43 5282 3950 Mail: direktion@ms-hippach.tsn.at</v>
      </c>
    </row>
    <row r="48" spans="1:20" ht="15" customHeight="1">
      <c r="A48" s="2" t="s">
        <v>3140</v>
      </c>
      <c r="B48" s="2" t="s">
        <v>3141</v>
      </c>
      <c r="C48" s="2" t="s">
        <v>1515</v>
      </c>
      <c r="D48" s="2" t="s">
        <v>1516</v>
      </c>
      <c r="E48" s="2" t="s">
        <v>3142</v>
      </c>
      <c r="F48" s="2" t="s">
        <v>345</v>
      </c>
      <c r="G48" s="2" t="s">
        <v>3512</v>
      </c>
      <c r="H48" s="2" t="s">
        <v>3513</v>
      </c>
      <c r="I48" s="2" t="s">
        <v>3143</v>
      </c>
      <c r="J48" s="2" t="s">
        <v>3144</v>
      </c>
      <c r="K48" s="2" t="s">
        <v>3126</v>
      </c>
      <c r="L48" s="2" t="s">
        <v>3127</v>
      </c>
      <c r="M48" s="2" t="s">
        <v>3128</v>
      </c>
      <c r="N48" s="2" t="s">
        <v>3129</v>
      </c>
      <c r="O48" s="2" t="s">
        <v>1124</v>
      </c>
      <c r="P48" s="2" t="s">
        <v>6763</v>
      </c>
      <c r="Q48" s="2" t="s">
        <v>3145</v>
      </c>
      <c r="R48" s="2" t="s">
        <v>6223</v>
      </c>
      <c r="T48" s="2" t="str">
        <f t="shared" si="0"/>
        <v>Tel. +43 5335 228110 Mail: direktion@ms-hopfgarten.tsn.at</v>
      </c>
    </row>
    <row r="49" spans="1:20" ht="15" customHeight="1">
      <c r="A49" s="2" t="s">
        <v>1859</v>
      </c>
      <c r="B49" s="2" t="s">
        <v>1860</v>
      </c>
      <c r="C49" s="2" t="s">
        <v>1515</v>
      </c>
      <c r="D49" s="2" t="s">
        <v>1516</v>
      </c>
      <c r="E49" s="2" t="s">
        <v>1861</v>
      </c>
      <c r="F49" s="2" t="s">
        <v>1070</v>
      </c>
      <c r="G49" s="2" t="s">
        <v>1862</v>
      </c>
      <c r="H49" s="2" t="s">
        <v>1863</v>
      </c>
      <c r="I49" s="2" t="s">
        <v>1864</v>
      </c>
      <c r="J49" s="2" t="s">
        <v>1865</v>
      </c>
      <c r="K49" s="2" t="s">
        <v>1866</v>
      </c>
      <c r="L49" s="2" t="s">
        <v>1523</v>
      </c>
      <c r="M49" s="2" t="s">
        <v>1524</v>
      </c>
      <c r="N49" s="2" t="s">
        <v>1525</v>
      </c>
      <c r="O49" s="2" t="s">
        <v>1081</v>
      </c>
      <c r="Q49" s="2" t="s">
        <v>1867</v>
      </c>
      <c r="R49" s="2" t="s">
        <v>3167</v>
      </c>
      <c r="T49" s="2" t="str">
        <f t="shared" si="0"/>
        <v>Tel. +43 512 282788 Mail: direktion@ms-hoetting.tsn.at</v>
      </c>
    </row>
    <row r="50" spans="1:20" ht="15" customHeight="1">
      <c r="A50" s="2" t="s">
        <v>1691</v>
      </c>
      <c r="B50" s="2" t="s">
        <v>1692</v>
      </c>
      <c r="C50" s="2" t="s">
        <v>1515</v>
      </c>
      <c r="D50" s="2" t="s">
        <v>1516</v>
      </c>
      <c r="E50" s="2" t="s">
        <v>1693</v>
      </c>
      <c r="F50" s="2" t="s">
        <v>1070</v>
      </c>
      <c r="G50" s="2" t="s">
        <v>1395</v>
      </c>
      <c r="H50" s="2" t="s">
        <v>1694</v>
      </c>
      <c r="K50" s="2" t="s">
        <v>1689</v>
      </c>
      <c r="L50" s="2" t="s">
        <v>1523</v>
      </c>
      <c r="M50" s="2" t="s">
        <v>1524</v>
      </c>
      <c r="N50" s="2" t="s">
        <v>1525</v>
      </c>
      <c r="O50" s="2" t="s">
        <v>1082</v>
      </c>
      <c r="Q50" s="2" t="s">
        <v>1695</v>
      </c>
      <c r="R50" s="2" t="s">
        <v>3454</v>
      </c>
      <c r="T50" s="2" t="str">
        <f t="shared" si="0"/>
        <v>Tel. +43 512 285765 Mail: direktion@ms-hoettingwest.tsn.at</v>
      </c>
    </row>
    <row r="51" spans="1:20" ht="15" customHeight="1">
      <c r="A51" s="2" t="s">
        <v>6479</v>
      </c>
      <c r="B51" s="2" t="s">
        <v>6480</v>
      </c>
      <c r="C51" s="2" t="s">
        <v>1515</v>
      </c>
      <c r="D51" s="2" t="s">
        <v>1516</v>
      </c>
      <c r="E51" s="2" t="s">
        <v>6481</v>
      </c>
      <c r="F51" s="2" t="s">
        <v>1070</v>
      </c>
      <c r="G51" s="2" t="s">
        <v>1396</v>
      </c>
      <c r="H51" s="2" t="s">
        <v>6482</v>
      </c>
      <c r="I51" s="2" t="s">
        <v>6483</v>
      </c>
      <c r="J51" s="2" t="s">
        <v>6484</v>
      </c>
      <c r="K51" s="2" t="s">
        <v>6485</v>
      </c>
      <c r="M51" s="2" t="s">
        <v>1524</v>
      </c>
      <c r="N51" s="2" t="s">
        <v>1525</v>
      </c>
      <c r="O51" s="2" t="s">
        <v>1083</v>
      </c>
      <c r="Q51" s="2" t="s">
        <v>6486</v>
      </c>
      <c r="R51" s="2" t="s">
        <v>4108</v>
      </c>
      <c r="T51" s="2" t="str">
        <f t="shared" si="0"/>
        <v>Tel. +43 512 584369 Mail: direktion@ms-ibg.tsn.at</v>
      </c>
    </row>
    <row r="52" spans="1:20" ht="15" customHeight="1">
      <c r="A52" s="2" t="s">
        <v>2604</v>
      </c>
      <c r="B52" s="2" t="s">
        <v>2605</v>
      </c>
      <c r="C52" s="2" t="s">
        <v>1515</v>
      </c>
      <c r="D52" s="2" t="s">
        <v>1516</v>
      </c>
      <c r="E52" s="2" t="s">
        <v>2606</v>
      </c>
      <c r="F52" s="2" t="s">
        <v>2201</v>
      </c>
      <c r="G52" s="2" t="s">
        <v>2607</v>
      </c>
      <c r="H52" s="2" t="s">
        <v>2608</v>
      </c>
      <c r="I52" s="2" t="s">
        <v>2609</v>
      </c>
      <c r="J52" s="2" t="s">
        <v>2610</v>
      </c>
      <c r="K52" s="2" t="s">
        <v>2597</v>
      </c>
      <c r="L52" s="2" t="s">
        <v>2598</v>
      </c>
      <c r="M52" s="2" t="s">
        <v>2599</v>
      </c>
      <c r="N52" s="2" t="s">
        <v>2600</v>
      </c>
      <c r="O52" s="2" t="s">
        <v>979</v>
      </c>
      <c r="P52" s="2" t="s">
        <v>2611</v>
      </c>
      <c r="Q52" s="2" t="s">
        <v>2612</v>
      </c>
      <c r="R52" s="2" t="s">
        <v>5051</v>
      </c>
      <c r="T52" s="2" t="str">
        <f t="shared" si="0"/>
        <v>Tel. +43 5238 88138 Mail: direktion@ms-inzing.tsn.at</v>
      </c>
    </row>
    <row r="53" spans="1:20" ht="15" customHeight="1">
      <c r="A53" s="2" t="s">
        <v>6089</v>
      </c>
      <c r="B53" s="2" t="s">
        <v>6090</v>
      </c>
      <c r="C53" s="2" t="s">
        <v>1515</v>
      </c>
      <c r="D53" s="2" t="s">
        <v>1516</v>
      </c>
      <c r="E53" s="2" t="s">
        <v>6091</v>
      </c>
      <c r="F53" s="2" t="s">
        <v>474</v>
      </c>
      <c r="G53" s="2" t="s">
        <v>6092</v>
      </c>
      <c r="H53" s="2" t="s">
        <v>6093</v>
      </c>
      <c r="I53" s="2" t="s">
        <v>6094</v>
      </c>
      <c r="J53" s="2" t="s">
        <v>6095</v>
      </c>
      <c r="K53" s="2" t="s">
        <v>6096</v>
      </c>
      <c r="L53" s="2" t="s">
        <v>6097</v>
      </c>
      <c r="M53" s="2" t="s">
        <v>6098</v>
      </c>
      <c r="N53" s="2" t="s">
        <v>6099</v>
      </c>
      <c r="O53" s="2" t="s">
        <v>7019</v>
      </c>
      <c r="P53" s="2" t="s">
        <v>6100</v>
      </c>
      <c r="Q53" s="2" t="s">
        <v>6101</v>
      </c>
      <c r="T53" s="2" t="str">
        <f t="shared" si="0"/>
        <v>Tel. +43 5244 62641-10 Mail: direktion@ms-jenbach1.tsn.at</v>
      </c>
    </row>
    <row r="54" spans="1:20" ht="15" customHeight="1">
      <c r="A54" s="2" t="s">
        <v>6103</v>
      </c>
      <c r="B54" s="2" t="s">
        <v>6104</v>
      </c>
      <c r="C54" s="2" t="s">
        <v>1515</v>
      </c>
      <c r="D54" s="2" t="s">
        <v>1516</v>
      </c>
      <c r="E54" s="2" t="s">
        <v>6105</v>
      </c>
      <c r="F54" s="2" t="s">
        <v>474</v>
      </c>
      <c r="G54" s="2" t="s">
        <v>6106</v>
      </c>
      <c r="H54" s="2" t="s">
        <v>6107</v>
      </c>
      <c r="I54" s="2" t="s">
        <v>7020</v>
      </c>
      <c r="J54" s="2" t="s">
        <v>7021</v>
      </c>
      <c r="K54" s="2" t="s">
        <v>6096</v>
      </c>
      <c r="L54" s="2" t="s">
        <v>6097</v>
      </c>
      <c r="M54" s="2" t="s">
        <v>6098</v>
      </c>
      <c r="N54" s="2" t="s">
        <v>6099</v>
      </c>
      <c r="O54" s="2" t="s">
        <v>7022</v>
      </c>
      <c r="Q54" s="2" t="s">
        <v>6108</v>
      </c>
      <c r="T54" s="2" t="str">
        <f t="shared" si="0"/>
        <v>Tel. +43 5244 62641-20 Mail: direktion@ms-jenbach2.tsn.at</v>
      </c>
    </row>
    <row r="55" spans="1:20" ht="15" customHeight="1">
      <c r="A55" s="2" t="s">
        <v>2493</v>
      </c>
      <c r="B55" s="2" t="s">
        <v>2494</v>
      </c>
      <c r="C55" s="2" t="s">
        <v>1515</v>
      </c>
      <c r="D55" s="2" t="s">
        <v>1516</v>
      </c>
      <c r="E55" s="2" t="s">
        <v>2495</v>
      </c>
      <c r="F55" s="2" t="s">
        <v>2201</v>
      </c>
      <c r="G55" s="2" t="s">
        <v>2496</v>
      </c>
      <c r="H55" s="2" t="s">
        <v>2497</v>
      </c>
      <c r="I55" s="2" t="s">
        <v>2498</v>
      </c>
      <c r="J55" s="2" t="s">
        <v>2499</v>
      </c>
      <c r="K55" s="2" t="s">
        <v>2500</v>
      </c>
      <c r="L55" s="2" t="s">
        <v>2488</v>
      </c>
      <c r="M55" s="2" t="s">
        <v>2489</v>
      </c>
      <c r="N55" s="2" t="s">
        <v>2501</v>
      </c>
      <c r="O55" s="2" t="s">
        <v>981</v>
      </c>
      <c r="P55" s="2" t="s">
        <v>2502</v>
      </c>
      <c r="Q55" s="2" t="s">
        <v>2503</v>
      </c>
      <c r="R55" s="2" t="s">
        <v>5802</v>
      </c>
      <c r="T55" s="2" t="str">
        <f t="shared" si="0"/>
        <v>Tel. +43 5232 2320 Mail: direktion@ms-kematen.tsn.at</v>
      </c>
    </row>
    <row r="56" spans="1:20" ht="15" customHeight="1">
      <c r="A56" s="2" t="s">
        <v>1797</v>
      </c>
      <c r="B56" s="2" t="s">
        <v>1798</v>
      </c>
      <c r="C56" s="2" t="s">
        <v>1515</v>
      </c>
      <c r="D56" s="2" t="s">
        <v>1516</v>
      </c>
      <c r="E56" s="2" t="s">
        <v>1799</v>
      </c>
      <c r="F56" s="2" t="s">
        <v>1070</v>
      </c>
      <c r="G56" s="2" t="s">
        <v>1800</v>
      </c>
      <c r="H56" s="2" t="s">
        <v>1801</v>
      </c>
      <c r="I56" s="2" t="s">
        <v>1802</v>
      </c>
      <c r="J56" s="2" t="s">
        <v>1803</v>
      </c>
      <c r="K56" s="2" t="s">
        <v>1795</v>
      </c>
      <c r="L56" s="2" t="s">
        <v>1523</v>
      </c>
      <c r="M56" s="2" t="s">
        <v>1524</v>
      </c>
      <c r="N56" s="2" t="s">
        <v>1525</v>
      </c>
      <c r="O56" s="2" t="s">
        <v>1089</v>
      </c>
      <c r="P56" s="2" t="s">
        <v>6620</v>
      </c>
      <c r="Q56" s="2" t="s">
        <v>1804</v>
      </c>
      <c r="R56" s="2" t="s">
        <v>3595</v>
      </c>
      <c r="T56" s="2" t="str">
        <f t="shared" si="0"/>
        <v>Tel. +43 512 586448 Mail: direktion@ms-kettenbruecke.tsn.at</v>
      </c>
    </row>
    <row r="57" spans="1:20" ht="15" customHeight="1">
      <c r="A57" s="2" t="s">
        <v>3331</v>
      </c>
      <c r="B57" s="2" t="s">
        <v>3332</v>
      </c>
      <c r="C57" s="2" t="s">
        <v>1515</v>
      </c>
      <c r="D57" s="2" t="s">
        <v>1516</v>
      </c>
      <c r="E57" s="2" t="s">
        <v>3333</v>
      </c>
      <c r="F57" s="2" t="s">
        <v>345</v>
      </c>
      <c r="G57" s="2" t="s">
        <v>3334</v>
      </c>
      <c r="H57" s="2" t="s">
        <v>3335</v>
      </c>
      <c r="I57" s="2" t="s">
        <v>6785</v>
      </c>
      <c r="J57" s="2" t="s">
        <v>6786</v>
      </c>
      <c r="K57" s="2" t="s">
        <v>3336</v>
      </c>
      <c r="L57" s="2" t="s">
        <v>3326</v>
      </c>
      <c r="M57" s="2" t="s">
        <v>3327</v>
      </c>
      <c r="N57" s="2" t="s">
        <v>3328</v>
      </c>
      <c r="O57" s="2" t="s">
        <v>1125</v>
      </c>
      <c r="P57" s="2" t="s">
        <v>6787</v>
      </c>
      <c r="Q57" s="2" t="s">
        <v>3337</v>
      </c>
      <c r="T57" s="2" t="str">
        <f t="shared" si="0"/>
        <v>Tel. +43 5357 2596 Mail: direktion@ms-kirchberg.tsn.at</v>
      </c>
    </row>
    <row r="58" spans="1:20" ht="15" customHeight="1">
      <c r="A58" s="2" t="s">
        <v>3918</v>
      </c>
      <c r="B58" s="2" t="s">
        <v>3919</v>
      </c>
      <c r="C58" s="2" t="s">
        <v>1515</v>
      </c>
      <c r="D58" s="2" t="s">
        <v>1516</v>
      </c>
      <c r="E58" s="2" t="s">
        <v>3920</v>
      </c>
      <c r="F58" s="2" t="s">
        <v>664</v>
      </c>
      <c r="G58" s="2" t="s">
        <v>3921</v>
      </c>
      <c r="H58" s="2" t="s">
        <v>3922</v>
      </c>
      <c r="I58" s="2" t="s">
        <v>6861</v>
      </c>
      <c r="J58" s="2" t="s">
        <v>6862</v>
      </c>
      <c r="K58" s="2" t="s">
        <v>3923</v>
      </c>
      <c r="L58" s="2" t="s">
        <v>3913</v>
      </c>
      <c r="M58" s="2" t="s">
        <v>3914</v>
      </c>
      <c r="N58" s="2" t="s">
        <v>3915</v>
      </c>
      <c r="O58" s="2" t="s">
        <v>1157</v>
      </c>
      <c r="P58" s="2" t="s">
        <v>6863</v>
      </c>
      <c r="Q58" s="2" t="s">
        <v>3924</v>
      </c>
      <c r="T58" s="2" t="str">
        <f t="shared" si="0"/>
        <v>Tel. +43 5332 87523 Mail: direktion@ms-kirchbichl.tsn.at</v>
      </c>
    </row>
    <row r="59" spans="1:20" ht="15" customHeight="1">
      <c r="A59" s="2" t="s">
        <v>3847</v>
      </c>
      <c r="B59" s="2" t="s">
        <v>3848</v>
      </c>
      <c r="C59" s="2" t="s">
        <v>1515</v>
      </c>
      <c r="D59" s="2" t="s">
        <v>1516</v>
      </c>
      <c r="E59" s="2" t="s">
        <v>3849</v>
      </c>
      <c r="F59" s="2" t="s">
        <v>664</v>
      </c>
      <c r="G59" s="2" t="s">
        <v>3599</v>
      </c>
      <c r="H59" s="2" t="s">
        <v>3600</v>
      </c>
      <c r="I59" s="2" t="s">
        <v>6856</v>
      </c>
      <c r="J59" s="2" t="s">
        <v>6857</v>
      </c>
      <c r="K59" s="2" t="s">
        <v>3850</v>
      </c>
      <c r="L59" s="2" t="s">
        <v>3851</v>
      </c>
      <c r="M59" s="2" t="s">
        <v>3852</v>
      </c>
      <c r="N59" s="2" t="s">
        <v>3853</v>
      </c>
      <c r="O59" s="2" t="s">
        <v>1160</v>
      </c>
      <c r="Q59" s="2" t="s">
        <v>3854</v>
      </c>
      <c r="R59" s="2" t="s">
        <v>5389</v>
      </c>
      <c r="T59" s="2" t="str">
        <f t="shared" si="0"/>
        <v>Tel. +43 5338 7205540 Mail: direktion@ms-kundl.tsn.at</v>
      </c>
    </row>
    <row r="60" spans="1:20" ht="15" customHeight="1">
      <c r="A60" s="2" t="s">
        <v>2405</v>
      </c>
      <c r="B60" s="2" t="s">
        <v>2406</v>
      </c>
      <c r="C60" s="2" t="s">
        <v>1515</v>
      </c>
      <c r="D60" s="2" t="s">
        <v>1516</v>
      </c>
      <c r="E60" s="2" t="s">
        <v>2407</v>
      </c>
      <c r="F60" s="2" t="s">
        <v>241</v>
      </c>
      <c r="G60" s="2" t="s">
        <v>2408</v>
      </c>
      <c r="H60" s="2" t="s">
        <v>2409</v>
      </c>
      <c r="I60" s="2" t="s">
        <v>2410</v>
      </c>
      <c r="J60" s="2" t="s">
        <v>2411</v>
      </c>
      <c r="K60" s="2" t="s">
        <v>2396</v>
      </c>
      <c r="L60" s="2" t="s">
        <v>1897</v>
      </c>
      <c r="M60" s="2" t="s">
        <v>1898</v>
      </c>
      <c r="N60" s="2" t="s">
        <v>2037</v>
      </c>
      <c r="O60" s="2" t="s">
        <v>1026</v>
      </c>
      <c r="P60" s="2" t="s">
        <v>2412</v>
      </c>
      <c r="Q60" s="2" t="s">
        <v>2413</v>
      </c>
      <c r="R60" s="2" t="s">
        <v>4988</v>
      </c>
      <c r="T60" s="2" t="str">
        <f t="shared" si="0"/>
        <v>Tel. +43 5253 5327 Mail: direktion@ms-laengenfeld.tsn.at</v>
      </c>
    </row>
    <row r="61" spans="1:20" ht="15" customHeight="1">
      <c r="A61" s="2" t="s">
        <v>6026</v>
      </c>
      <c r="B61" s="2" t="s">
        <v>6027</v>
      </c>
      <c r="C61" s="2" t="s">
        <v>1515</v>
      </c>
      <c r="D61" s="2" t="s">
        <v>1516</v>
      </c>
      <c r="E61" s="2" t="s">
        <v>6028</v>
      </c>
      <c r="F61" s="2" t="s">
        <v>664</v>
      </c>
      <c r="G61" s="2" t="s">
        <v>6029</v>
      </c>
      <c r="H61" s="2" t="s">
        <v>6030</v>
      </c>
      <c r="I61" s="2" t="s">
        <v>7012</v>
      </c>
      <c r="J61" s="2" t="s">
        <v>7013</v>
      </c>
      <c r="K61" s="2" t="s">
        <v>6031</v>
      </c>
      <c r="L61" s="2" t="s">
        <v>3666</v>
      </c>
      <c r="M61" s="2" t="s">
        <v>3667</v>
      </c>
      <c r="N61" s="2" t="s">
        <v>3668</v>
      </c>
      <c r="O61" s="2" t="s">
        <v>1161</v>
      </c>
      <c r="P61" s="2" t="s">
        <v>7014</v>
      </c>
      <c r="Q61" s="2" t="s">
        <v>6032</v>
      </c>
      <c r="R61" s="2" t="s">
        <v>4218</v>
      </c>
      <c r="T61" s="2" t="str">
        <f t="shared" si="0"/>
        <v>Tel. +43 5332 87669300 Mail: direktion@ms-langkampfen.tsn.at</v>
      </c>
    </row>
    <row r="62" spans="1:20" ht="15" customHeight="1">
      <c r="A62" s="2" t="s">
        <v>1513</v>
      </c>
      <c r="B62" s="2" t="s">
        <v>1514</v>
      </c>
      <c r="C62" s="2" t="s">
        <v>1515</v>
      </c>
      <c r="D62" s="2" t="s">
        <v>1516</v>
      </c>
      <c r="E62" s="2" t="s">
        <v>1517</v>
      </c>
      <c r="F62" s="2" t="s">
        <v>1070</v>
      </c>
      <c r="G62" s="2" t="s">
        <v>1518</v>
      </c>
      <c r="H62" s="2" t="s">
        <v>1519</v>
      </c>
      <c r="I62" s="2" t="s">
        <v>1520</v>
      </c>
      <c r="J62" s="2" t="s">
        <v>1521</v>
      </c>
      <c r="K62" s="2" t="s">
        <v>1522</v>
      </c>
      <c r="L62" s="2" t="s">
        <v>1523</v>
      </c>
      <c r="M62" s="2" t="s">
        <v>1524</v>
      </c>
      <c r="N62" s="2" t="s">
        <v>1525</v>
      </c>
      <c r="O62" s="2" t="s">
        <v>1079</v>
      </c>
      <c r="P62" s="2" t="s">
        <v>6602</v>
      </c>
      <c r="Q62" s="2" t="s">
        <v>1526</v>
      </c>
      <c r="T62" s="2" t="str">
        <f t="shared" si="0"/>
        <v>Tel. +43 512 580128 Mail: direktion@ms-leopoldstrasse.tsn.at</v>
      </c>
    </row>
    <row r="63" spans="1:20" ht="15" customHeight="1">
      <c r="A63" s="2" t="s">
        <v>4638</v>
      </c>
      <c r="B63" s="2" t="s">
        <v>4639</v>
      </c>
      <c r="C63" s="2" t="s">
        <v>1515</v>
      </c>
      <c r="D63" s="2" t="s">
        <v>1516</v>
      </c>
      <c r="E63" s="2" t="s">
        <v>4640</v>
      </c>
      <c r="F63" s="2" t="s">
        <v>796</v>
      </c>
      <c r="G63" s="2" t="s">
        <v>4641</v>
      </c>
      <c r="H63" s="2" t="s">
        <v>4642</v>
      </c>
      <c r="I63" s="2" t="s">
        <v>4643</v>
      </c>
      <c r="J63" s="2" t="s">
        <v>4644</v>
      </c>
      <c r="K63" s="2" t="s">
        <v>4636</v>
      </c>
      <c r="L63" s="2" t="s">
        <v>4616</v>
      </c>
      <c r="M63" s="2" t="s">
        <v>4617</v>
      </c>
      <c r="N63" s="2" t="s">
        <v>796</v>
      </c>
      <c r="O63" s="2" t="s">
        <v>1244</v>
      </c>
      <c r="P63" s="2" t="s">
        <v>4645</v>
      </c>
      <c r="Q63" s="2" t="s">
        <v>4646</v>
      </c>
      <c r="R63" s="2" t="s">
        <v>3898</v>
      </c>
      <c r="T63" s="2" t="str">
        <f t="shared" si="0"/>
        <v>Tel. +43 4852 62424 Mail: direktion@ms-lienz-nord.tsn.at</v>
      </c>
    </row>
    <row r="64" spans="1:20" ht="15" customHeight="1">
      <c r="A64" s="2" t="s">
        <v>2676</v>
      </c>
      <c r="B64" s="2" t="s">
        <v>2677</v>
      </c>
      <c r="C64" s="2" t="s">
        <v>1515</v>
      </c>
      <c r="D64" s="2" t="s">
        <v>1516</v>
      </c>
      <c r="E64" s="2" t="s">
        <v>2678</v>
      </c>
      <c r="F64" s="2" t="s">
        <v>2061</v>
      </c>
      <c r="G64" s="2" t="s">
        <v>2679</v>
      </c>
      <c r="H64" s="2" t="s">
        <v>2680</v>
      </c>
      <c r="I64" s="2" t="s">
        <v>6702</v>
      </c>
      <c r="J64" s="2" t="s">
        <v>6703</v>
      </c>
      <c r="K64" s="2" t="s">
        <v>2681</v>
      </c>
      <c r="L64" s="2" t="s">
        <v>2682</v>
      </c>
      <c r="M64" s="2" t="s">
        <v>2683</v>
      </c>
      <c r="N64" s="2" t="s">
        <v>2684</v>
      </c>
      <c r="O64" s="2" t="s">
        <v>1410</v>
      </c>
      <c r="P64" s="2" t="s">
        <v>6704</v>
      </c>
      <c r="Q64" s="2" t="s">
        <v>2685</v>
      </c>
      <c r="R64" s="2" t="s">
        <v>5369</v>
      </c>
      <c r="T64" s="2" t="str">
        <f t="shared" si="0"/>
        <v>Tel. +43 660 6143236 Mail: direktion@ms-matrei-brenner.tsn.at</v>
      </c>
    </row>
    <row r="65" spans="1:20" ht="15" customHeight="1">
      <c r="A65" s="2" t="s">
        <v>4705</v>
      </c>
      <c r="B65" s="2" t="s">
        <v>4706</v>
      </c>
      <c r="C65" s="2" t="s">
        <v>1515</v>
      </c>
      <c r="D65" s="2" t="s">
        <v>1516</v>
      </c>
      <c r="E65" s="60" t="s">
        <v>4707</v>
      </c>
      <c r="F65" s="2" t="s">
        <v>796</v>
      </c>
      <c r="G65" s="2" t="s">
        <v>4708</v>
      </c>
      <c r="H65" s="2" t="s">
        <v>4709</v>
      </c>
      <c r="I65" s="2" t="s">
        <v>4710</v>
      </c>
      <c r="J65" s="2" t="s">
        <v>4711</v>
      </c>
      <c r="K65" s="2" t="s">
        <v>4712</v>
      </c>
      <c r="L65" s="2" t="s">
        <v>4626</v>
      </c>
      <c r="M65" s="2" t="s">
        <v>4627</v>
      </c>
      <c r="N65" s="2" t="s">
        <v>4713</v>
      </c>
      <c r="O65" s="2" t="s">
        <v>1245</v>
      </c>
      <c r="P65" s="2" t="s">
        <v>4714</v>
      </c>
      <c r="Q65" s="2" t="s">
        <v>4715</v>
      </c>
      <c r="R65" s="2" t="s">
        <v>6518</v>
      </c>
      <c r="T65" s="2" t="str">
        <f t="shared" si="0"/>
        <v>Tel. +43 4875 5133420 Mail: direktion@ms-matrei-osttirol.tsn.at</v>
      </c>
    </row>
    <row r="66" spans="1:20" ht="15" customHeight="1">
      <c r="A66" s="2" t="s">
        <v>6129</v>
      </c>
      <c r="B66" s="2" t="s">
        <v>6130</v>
      </c>
      <c r="C66" s="2" t="s">
        <v>1515</v>
      </c>
      <c r="D66" s="2" t="s">
        <v>1516</v>
      </c>
      <c r="E66" s="2" t="s">
        <v>6131</v>
      </c>
      <c r="F66" s="2" t="s">
        <v>474</v>
      </c>
      <c r="G66" s="2" t="s">
        <v>6132</v>
      </c>
      <c r="H66" s="2" t="s">
        <v>6133</v>
      </c>
      <c r="I66" s="2" t="s">
        <v>6134</v>
      </c>
      <c r="J66" s="2" t="s">
        <v>6135</v>
      </c>
      <c r="K66" s="2" t="s">
        <v>6128</v>
      </c>
      <c r="L66" s="2" t="s">
        <v>6120</v>
      </c>
      <c r="M66" s="2" t="s">
        <v>5304</v>
      </c>
      <c r="N66" s="2" t="s">
        <v>6121</v>
      </c>
      <c r="O66" s="2" t="s">
        <v>1336</v>
      </c>
      <c r="P66" s="2" t="s">
        <v>7025</v>
      </c>
      <c r="Q66" s="2" t="s">
        <v>6136</v>
      </c>
      <c r="R66" s="2" t="s">
        <v>4272</v>
      </c>
      <c r="T66" s="2" t="str">
        <f t="shared" ref="T66:T129" si="1">"Tel."&amp;" "&amp;O66&amp;" "&amp;"Mail:"&amp;" "&amp;Q66</f>
        <v>Tel. +43 5285 6492711 Mail: direktion@ms-mayrhofen.tsn.at</v>
      </c>
    </row>
    <row r="67" spans="1:20" ht="15" customHeight="1">
      <c r="A67" s="2" t="s">
        <v>2357</v>
      </c>
      <c r="B67" s="2" t="s">
        <v>2358</v>
      </c>
      <c r="C67" s="2" t="s">
        <v>1515</v>
      </c>
      <c r="D67" s="2" t="s">
        <v>1516</v>
      </c>
      <c r="E67" s="2" t="s">
        <v>2359</v>
      </c>
      <c r="F67" s="2" t="s">
        <v>241</v>
      </c>
      <c r="G67" s="2" t="s">
        <v>2360</v>
      </c>
      <c r="H67" s="2" t="s">
        <v>2361</v>
      </c>
      <c r="I67" s="2" t="s">
        <v>2362</v>
      </c>
      <c r="J67" s="2" t="s">
        <v>2363</v>
      </c>
      <c r="K67" s="2" t="s">
        <v>2364</v>
      </c>
      <c r="L67" s="2" t="s">
        <v>2365</v>
      </c>
      <c r="M67" s="2" t="s">
        <v>2366</v>
      </c>
      <c r="N67" s="2" t="s">
        <v>2367</v>
      </c>
      <c r="O67" s="2" t="s">
        <v>1027</v>
      </c>
      <c r="P67" s="2" t="s">
        <v>2368</v>
      </c>
      <c r="Q67" s="2" t="s">
        <v>2369</v>
      </c>
      <c r="R67" s="2" t="s">
        <v>5107</v>
      </c>
      <c r="T67" s="2" t="str">
        <f t="shared" si="1"/>
        <v>Tel. +43 5264 5351 Mail: direktion@ms-mieming.tsn.at</v>
      </c>
    </row>
    <row r="68" spans="1:20" ht="15" customHeight="1">
      <c r="A68" s="2" t="s">
        <v>6197</v>
      </c>
      <c r="B68" s="2" t="s">
        <v>6198</v>
      </c>
      <c r="C68" s="2" t="s">
        <v>1515</v>
      </c>
      <c r="D68" s="2" t="s">
        <v>1516</v>
      </c>
      <c r="E68" s="2" t="s">
        <v>6199</v>
      </c>
      <c r="F68" s="2" t="s">
        <v>664</v>
      </c>
      <c r="G68" s="2" t="s">
        <v>6200</v>
      </c>
      <c r="H68" s="2" t="s">
        <v>6201</v>
      </c>
      <c r="I68" s="2" t="s">
        <v>6202</v>
      </c>
      <c r="J68" s="2" t="s">
        <v>6203</v>
      </c>
      <c r="K68" s="2" t="s">
        <v>6204</v>
      </c>
      <c r="L68" s="2" t="s">
        <v>6193</v>
      </c>
      <c r="M68" s="2" t="s">
        <v>6194</v>
      </c>
      <c r="N68" s="2" t="s">
        <v>6195</v>
      </c>
      <c r="O68" s="2" t="s">
        <v>1162</v>
      </c>
      <c r="P68" s="2" t="s">
        <v>6205</v>
      </c>
      <c r="Q68" s="2" t="s">
        <v>6206</v>
      </c>
      <c r="R68" s="2" t="s">
        <v>5780</v>
      </c>
      <c r="T68" s="2" t="str">
        <f t="shared" si="1"/>
        <v>Tel. +43 5373 61371 Mail: direktion@ms-niederndorf.tsn.at</v>
      </c>
    </row>
    <row r="69" spans="1:20" ht="15" customHeight="1">
      <c r="A69" s="2" t="s">
        <v>4596</v>
      </c>
      <c r="B69" s="2" t="s">
        <v>4597</v>
      </c>
      <c r="C69" s="2" t="s">
        <v>1515</v>
      </c>
      <c r="D69" s="2" t="s">
        <v>1516</v>
      </c>
      <c r="E69" s="2" t="s">
        <v>4598</v>
      </c>
      <c r="F69" s="2" t="s">
        <v>796</v>
      </c>
      <c r="G69" s="2" t="s">
        <v>4599</v>
      </c>
      <c r="H69" s="2" t="s">
        <v>4600</v>
      </c>
      <c r="I69" s="2" t="s">
        <v>4601</v>
      </c>
      <c r="J69" s="2" t="s">
        <v>4602</v>
      </c>
      <c r="K69" s="2" t="s">
        <v>4603</v>
      </c>
      <c r="L69" s="2" t="s">
        <v>4581</v>
      </c>
      <c r="M69" s="2" t="s">
        <v>4582</v>
      </c>
      <c r="N69" s="2" t="s">
        <v>4604</v>
      </c>
      <c r="O69" s="2" t="s">
        <v>1246</v>
      </c>
      <c r="P69" s="2" t="s">
        <v>4605</v>
      </c>
      <c r="Q69" s="2" t="s">
        <v>4606</v>
      </c>
      <c r="T69" s="2" t="str">
        <f t="shared" si="1"/>
        <v>Tel. +43 4852 64375 Mail: direktion@ms-nd.tsn.at</v>
      </c>
    </row>
    <row r="70" spans="1:20" ht="15" customHeight="1">
      <c r="A70" s="2" t="s">
        <v>2339</v>
      </c>
      <c r="B70" s="2" t="s">
        <v>2340</v>
      </c>
      <c r="C70" s="2" t="s">
        <v>1515</v>
      </c>
      <c r="D70" s="2" t="s">
        <v>1516</v>
      </c>
      <c r="E70" s="2" t="s">
        <v>2341</v>
      </c>
      <c r="F70" s="2" t="s">
        <v>241</v>
      </c>
      <c r="G70" s="2" t="s">
        <v>6673</v>
      </c>
      <c r="H70" s="2" t="s">
        <v>6674</v>
      </c>
      <c r="I70" s="2" t="s">
        <v>2342</v>
      </c>
      <c r="J70" s="2" t="s">
        <v>2343</v>
      </c>
      <c r="K70" s="2" t="s">
        <v>2344</v>
      </c>
      <c r="L70" s="2" t="s">
        <v>2334</v>
      </c>
      <c r="M70" s="2" t="s">
        <v>2335</v>
      </c>
      <c r="N70" s="2" t="s">
        <v>2336</v>
      </c>
      <c r="O70" s="2" t="s">
        <v>6675</v>
      </c>
      <c r="P70" s="2" t="s">
        <v>6676</v>
      </c>
      <c r="Q70" s="2" t="s">
        <v>2345</v>
      </c>
      <c r="R70" s="2" t="s">
        <v>2968</v>
      </c>
      <c r="T70" s="2" t="str">
        <f t="shared" si="1"/>
        <v>Tel. +43 664 88 65 75 59 Mail: direktion@ms-oetz.tsn.at</v>
      </c>
    </row>
    <row r="71" spans="1:20" ht="15" customHeight="1">
      <c r="A71" s="2" t="s">
        <v>1655</v>
      </c>
      <c r="B71" s="2" t="s">
        <v>1656</v>
      </c>
      <c r="C71" s="2" t="s">
        <v>1515</v>
      </c>
      <c r="D71" s="2" t="s">
        <v>1516</v>
      </c>
      <c r="E71" s="2" t="s">
        <v>1657</v>
      </c>
      <c r="F71" s="2" t="s">
        <v>1070</v>
      </c>
      <c r="G71" s="2" t="s">
        <v>1397</v>
      </c>
      <c r="H71" s="2" t="s">
        <v>1658</v>
      </c>
      <c r="I71" s="2" t="s">
        <v>6610</v>
      </c>
      <c r="J71" s="2" t="s">
        <v>6611</v>
      </c>
      <c r="K71" s="2" t="s">
        <v>1652</v>
      </c>
      <c r="L71" s="2" t="s">
        <v>1523</v>
      </c>
      <c r="M71" s="2" t="s">
        <v>1524</v>
      </c>
      <c r="N71" s="2" t="s">
        <v>1525</v>
      </c>
      <c r="O71" s="2" t="s">
        <v>1084</v>
      </c>
      <c r="P71" s="2" t="s">
        <v>1659</v>
      </c>
      <c r="Q71" s="2" t="s">
        <v>1660</v>
      </c>
      <c r="R71" s="2" t="s">
        <v>1654</v>
      </c>
      <c r="T71" s="2" t="str">
        <f t="shared" si="1"/>
        <v>Tel. +43 512 261101 Mail: direktion@ms-olympischesdorf.tsn.at</v>
      </c>
    </row>
    <row r="72" spans="1:20" ht="15" customHeight="1">
      <c r="A72" s="2" t="s">
        <v>6445</v>
      </c>
      <c r="B72" s="2" t="s">
        <v>6446</v>
      </c>
      <c r="C72" s="2" t="s">
        <v>1515</v>
      </c>
      <c r="D72" s="2" t="s">
        <v>1516</v>
      </c>
      <c r="E72" s="2" t="s">
        <v>6447</v>
      </c>
      <c r="F72" s="2" t="s">
        <v>748</v>
      </c>
      <c r="G72" s="2" t="s">
        <v>1201</v>
      </c>
      <c r="H72" s="2" t="s">
        <v>6448</v>
      </c>
      <c r="I72" s="2" t="s">
        <v>7057</v>
      </c>
      <c r="J72" s="2" t="s">
        <v>7058</v>
      </c>
      <c r="K72" s="2" t="s">
        <v>6449</v>
      </c>
      <c r="L72" s="2" t="s">
        <v>6370</v>
      </c>
      <c r="M72" s="2" t="s">
        <v>6371</v>
      </c>
      <c r="N72" s="2" t="s">
        <v>6372</v>
      </c>
      <c r="O72" s="2" t="s">
        <v>1200</v>
      </c>
      <c r="P72" s="2" t="s">
        <v>6450</v>
      </c>
      <c r="Q72" s="2" t="s">
        <v>6451</v>
      </c>
      <c r="T72" s="2" t="str">
        <f t="shared" si="1"/>
        <v>Tel. +43 5445 6253 Mail: direktion@ms-paznaun.tsn.at</v>
      </c>
    </row>
    <row r="73" spans="1:20" ht="15" customHeight="1">
      <c r="A73" s="2" t="s">
        <v>1604</v>
      </c>
      <c r="B73" s="2" t="s">
        <v>1605</v>
      </c>
      <c r="C73" s="2" t="s">
        <v>1515</v>
      </c>
      <c r="D73" s="2" t="s">
        <v>1516</v>
      </c>
      <c r="E73" s="2" t="s">
        <v>1606</v>
      </c>
      <c r="F73" s="2" t="s">
        <v>1070</v>
      </c>
      <c r="G73" s="2" t="s">
        <v>1607</v>
      </c>
      <c r="H73" s="2" t="s">
        <v>1608</v>
      </c>
      <c r="I73" s="2" t="s">
        <v>1609</v>
      </c>
      <c r="J73" s="2" t="s">
        <v>1610</v>
      </c>
      <c r="K73" s="2" t="s">
        <v>1611</v>
      </c>
      <c r="L73" s="2" t="s">
        <v>1523</v>
      </c>
      <c r="M73" s="2" t="s">
        <v>1524</v>
      </c>
      <c r="N73" s="2" t="s">
        <v>1525</v>
      </c>
      <c r="O73" s="2" t="s">
        <v>1085</v>
      </c>
      <c r="P73" s="2" t="s">
        <v>1612</v>
      </c>
      <c r="Q73" s="2" t="s">
        <v>1613</v>
      </c>
      <c r="R73" s="2" t="s">
        <v>4402</v>
      </c>
      <c r="T73" s="2" t="str">
        <f t="shared" si="1"/>
        <v>Tel. +43 512 346233 Mail: direktion@ms-pembaur.tsn.at</v>
      </c>
    </row>
    <row r="74" spans="1:20" ht="15" customHeight="1">
      <c r="A74" s="2" t="s">
        <v>4319</v>
      </c>
      <c r="B74" s="2" t="s">
        <v>4320</v>
      </c>
      <c r="C74" s="2" t="s">
        <v>1515</v>
      </c>
      <c r="D74" s="2" t="s">
        <v>1516</v>
      </c>
      <c r="E74" s="2" t="s">
        <v>4321</v>
      </c>
      <c r="F74" s="2" t="s">
        <v>748</v>
      </c>
      <c r="G74" s="2" t="s">
        <v>6892</v>
      </c>
      <c r="H74" s="2" t="s">
        <v>6893</v>
      </c>
      <c r="I74" s="2" t="s">
        <v>6894</v>
      </c>
      <c r="J74" s="2" t="s">
        <v>6895</v>
      </c>
      <c r="K74" s="2" t="s">
        <v>4322</v>
      </c>
      <c r="L74" s="2" t="s">
        <v>4314</v>
      </c>
      <c r="M74" s="2" t="s">
        <v>4315</v>
      </c>
      <c r="N74" s="2" t="s">
        <v>4316</v>
      </c>
      <c r="O74" s="2" t="s">
        <v>1202</v>
      </c>
      <c r="P74" s="2" t="s">
        <v>6896</v>
      </c>
      <c r="Q74" s="2" t="s">
        <v>4323</v>
      </c>
      <c r="R74" s="2" t="s">
        <v>2603</v>
      </c>
      <c r="T74" s="2" t="str">
        <f t="shared" si="1"/>
        <v>Tel. +43 5474 5284 Mail: direktion@ms-pfunds.tsn.at</v>
      </c>
    </row>
    <row r="75" spans="1:20" ht="15" customHeight="1">
      <c r="A75" s="2" t="s">
        <v>5899</v>
      </c>
      <c r="B75" s="2" t="s">
        <v>5900</v>
      </c>
      <c r="C75" s="2" t="s">
        <v>1515</v>
      </c>
      <c r="D75" s="2" t="s">
        <v>1516</v>
      </c>
      <c r="E75" s="2" t="s">
        <v>5901</v>
      </c>
      <c r="F75" s="2" t="s">
        <v>241</v>
      </c>
      <c r="G75" s="2" t="s">
        <v>5902</v>
      </c>
      <c r="H75" s="2" t="s">
        <v>5903</v>
      </c>
      <c r="I75" s="2" t="s">
        <v>5904</v>
      </c>
      <c r="J75" s="2" t="s">
        <v>5905</v>
      </c>
      <c r="K75" s="2" t="s">
        <v>5906</v>
      </c>
      <c r="L75" s="2" t="s">
        <v>5907</v>
      </c>
      <c r="M75" s="2" t="s">
        <v>4060</v>
      </c>
      <c r="N75" s="2" t="s">
        <v>5908</v>
      </c>
      <c r="O75" s="2" t="s">
        <v>1028</v>
      </c>
      <c r="P75" s="2" t="s">
        <v>5909</v>
      </c>
      <c r="Q75" s="2" t="s">
        <v>5910</v>
      </c>
      <c r="R75" s="2" t="s">
        <v>5411</v>
      </c>
      <c r="T75" s="2" t="str">
        <f t="shared" si="1"/>
        <v>Tel. +43 5414 87271 Mail: direktion@ms-pitztal.tsn.at</v>
      </c>
    </row>
    <row r="76" spans="1:20" ht="15" customHeight="1">
      <c r="A76" s="2" t="s">
        <v>1834</v>
      </c>
      <c r="B76" s="2" t="s">
        <v>1835</v>
      </c>
      <c r="C76" s="2" t="s">
        <v>1515</v>
      </c>
      <c r="D76" s="2" t="s">
        <v>1516</v>
      </c>
      <c r="E76" s="2" t="s">
        <v>1836</v>
      </c>
      <c r="F76" s="2" t="s">
        <v>1070</v>
      </c>
      <c r="G76" s="2" t="s">
        <v>6624</v>
      </c>
      <c r="H76" s="2" t="s">
        <v>6625</v>
      </c>
      <c r="I76" s="2" t="s">
        <v>6626</v>
      </c>
      <c r="J76" s="2" t="s">
        <v>6627</v>
      </c>
      <c r="K76" s="2" t="s">
        <v>1837</v>
      </c>
      <c r="L76" s="2" t="s">
        <v>1523</v>
      </c>
      <c r="M76" s="2" t="s">
        <v>1524</v>
      </c>
      <c r="N76" s="2" t="s">
        <v>1525</v>
      </c>
      <c r="O76" s="2" t="s">
        <v>1086</v>
      </c>
      <c r="P76" s="2" t="s">
        <v>6628</v>
      </c>
      <c r="Q76" s="2" t="s">
        <v>1838</v>
      </c>
      <c r="R76" s="2" t="s">
        <v>3629</v>
      </c>
      <c r="T76" s="2" t="str">
        <f t="shared" si="1"/>
        <v>Tel. +43 512 344475 Mail: direktion@ms-reichenau.tsn.at</v>
      </c>
    </row>
    <row r="77" spans="1:20" ht="15" customHeight="1">
      <c r="A77" s="2" t="s">
        <v>3696</v>
      </c>
      <c r="B77" s="2" t="s">
        <v>3697</v>
      </c>
      <c r="C77" s="2" t="s">
        <v>1515</v>
      </c>
      <c r="D77" s="2" t="s">
        <v>1516</v>
      </c>
      <c r="E77" s="2" t="s">
        <v>3698</v>
      </c>
      <c r="F77" s="2" t="s">
        <v>664</v>
      </c>
      <c r="G77" s="2" t="s">
        <v>3699</v>
      </c>
      <c r="H77" s="2" t="s">
        <v>3700</v>
      </c>
      <c r="I77" s="2" t="s">
        <v>3701</v>
      </c>
      <c r="J77" s="2" t="s">
        <v>3702</v>
      </c>
      <c r="K77" s="2" t="s">
        <v>3703</v>
      </c>
      <c r="L77" s="2" t="s">
        <v>3704</v>
      </c>
      <c r="M77" s="2" t="s">
        <v>3705</v>
      </c>
      <c r="N77" s="2" t="s">
        <v>3706</v>
      </c>
      <c r="O77" s="2" t="s">
        <v>6849</v>
      </c>
      <c r="Q77" s="2" t="s">
        <v>3707</v>
      </c>
      <c r="R77" s="2" t="s">
        <v>3582</v>
      </c>
      <c r="T77" s="2" t="str">
        <f t="shared" si="1"/>
        <v>Tel. +43 676 83459604 Mail: direktion@ms-reith.tsn.at</v>
      </c>
    </row>
    <row r="78" spans="1:20" ht="15" customHeight="1">
      <c r="A78" s="2" t="s">
        <v>2788</v>
      </c>
      <c r="B78" s="2" t="s">
        <v>2789</v>
      </c>
      <c r="C78" s="2" t="s">
        <v>1515</v>
      </c>
      <c r="D78" s="2" t="s">
        <v>1516</v>
      </c>
      <c r="E78" s="2" t="s">
        <v>2790</v>
      </c>
      <c r="F78" s="2" t="s">
        <v>2061</v>
      </c>
      <c r="G78" s="2" t="s">
        <v>2791</v>
      </c>
      <c r="H78" s="2" t="s">
        <v>2792</v>
      </c>
      <c r="I78" s="2" t="s">
        <v>6722</v>
      </c>
      <c r="J78" s="2" t="s">
        <v>6723</v>
      </c>
      <c r="K78" s="2" t="s">
        <v>2793</v>
      </c>
      <c r="L78" s="2" t="s">
        <v>2766</v>
      </c>
      <c r="M78" s="2" t="s">
        <v>2767</v>
      </c>
      <c r="N78" s="2" t="s">
        <v>2768</v>
      </c>
      <c r="O78" s="2" t="s">
        <v>945</v>
      </c>
      <c r="P78" s="2" t="s">
        <v>2794</v>
      </c>
      <c r="Q78" s="2" t="s">
        <v>2795</v>
      </c>
      <c r="R78" s="2" t="s">
        <v>2404</v>
      </c>
      <c r="T78" s="2" t="str">
        <f t="shared" si="1"/>
        <v>Tel. +43 512 24511450 Mail: direktion@ms-rum.tsn.at</v>
      </c>
    </row>
    <row r="79" spans="1:20" ht="15" customHeight="1">
      <c r="A79" s="2" t="s">
        <v>6426</v>
      </c>
      <c r="B79" s="2" t="s">
        <v>6427</v>
      </c>
      <c r="C79" s="2" t="s">
        <v>1515</v>
      </c>
      <c r="D79" s="2" t="s">
        <v>1516</v>
      </c>
      <c r="E79" s="2" t="s">
        <v>6428</v>
      </c>
      <c r="F79" s="2" t="s">
        <v>2061</v>
      </c>
      <c r="G79" s="2" t="s">
        <v>6429</v>
      </c>
      <c r="H79" s="2" t="s">
        <v>6430</v>
      </c>
      <c r="I79" s="2" t="s">
        <v>7054</v>
      </c>
      <c r="J79" s="2" t="s">
        <v>7055</v>
      </c>
      <c r="K79" s="2" t="s">
        <v>6424</v>
      </c>
      <c r="L79" s="2" t="s">
        <v>2864</v>
      </c>
      <c r="M79" s="2" t="s">
        <v>2865</v>
      </c>
      <c r="N79" s="2" t="s">
        <v>2914</v>
      </c>
      <c r="O79" s="2" t="s">
        <v>6431</v>
      </c>
      <c r="P79" s="2" t="s">
        <v>6432</v>
      </c>
      <c r="Q79" s="2" t="s">
        <v>6433</v>
      </c>
      <c r="R79" s="2" t="s">
        <v>5088</v>
      </c>
      <c r="T79" s="2" t="str">
        <f t="shared" si="1"/>
        <v>Tel. +43 5223 45024 Mail: direktion@ms-schulzentrum-hall.tsn.at</v>
      </c>
    </row>
    <row r="80" spans="1:20" ht="15" customHeight="1">
      <c r="A80" s="2" t="s">
        <v>2727</v>
      </c>
      <c r="B80" s="2" t="s">
        <v>2728</v>
      </c>
      <c r="C80" s="2" t="s">
        <v>1515</v>
      </c>
      <c r="D80" s="2" t="s">
        <v>1516</v>
      </c>
      <c r="E80" s="2" t="s">
        <v>2729</v>
      </c>
      <c r="F80" s="2" t="s">
        <v>2201</v>
      </c>
      <c r="G80" s="2" t="s">
        <v>2730</v>
      </c>
      <c r="H80" s="2" t="s">
        <v>2731</v>
      </c>
      <c r="I80" s="2" t="s">
        <v>6712</v>
      </c>
      <c r="J80" s="2" t="s">
        <v>6713</v>
      </c>
      <c r="K80" s="2" t="s">
        <v>2732</v>
      </c>
      <c r="L80" s="2" t="s">
        <v>2733</v>
      </c>
      <c r="M80" s="2" t="s">
        <v>2734</v>
      </c>
      <c r="N80" s="2" t="s">
        <v>2735</v>
      </c>
      <c r="O80" s="2" t="s">
        <v>982</v>
      </c>
      <c r="P80" s="2" t="s">
        <v>2736</v>
      </c>
      <c r="Q80" s="2" t="s">
        <v>2737</v>
      </c>
      <c r="R80" s="2" t="s">
        <v>2492</v>
      </c>
      <c r="T80" s="2" t="str">
        <f t="shared" si="1"/>
        <v>Tel. +43 5212 2555 Mail: direktion@ms-seefeld.tsn.at</v>
      </c>
    </row>
    <row r="81" spans="1:20" ht="15" customHeight="1">
      <c r="A81" s="2" t="s">
        <v>6224</v>
      </c>
      <c r="B81" s="2" t="s">
        <v>6225</v>
      </c>
      <c r="C81" s="2" t="s">
        <v>1515</v>
      </c>
      <c r="D81" s="2" t="s">
        <v>1516</v>
      </c>
      <c r="E81" s="2" t="s">
        <v>6226</v>
      </c>
      <c r="F81" s="2" t="s">
        <v>748</v>
      </c>
      <c r="G81" s="2" t="s">
        <v>6227</v>
      </c>
      <c r="H81" s="2" t="s">
        <v>6228</v>
      </c>
      <c r="I81" s="2" t="s">
        <v>6229</v>
      </c>
      <c r="J81" s="2" t="s">
        <v>6230</v>
      </c>
      <c r="K81" s="2" t="s">
        <v>6231</v>
      </c>
      <c r="L81" s="2" t="s">
        <v>3986</v>
      </c>
      <c r="M81" s="2" t="s">
        <v>3987</v>
      </c>
      <c r="N81" s="2" t="s">
        <v>3988</v>
      </c>
      <c r="O81" s="2" t="s">
        <v>1205</v>
      </c>
      <c r="P81" s="2" t="s">
        <v>6232</v>
      </c>
      <c r="Q81" s="2" t="s">
        <v>6233</v>
      </c>
      <c r="R81" s="2" t="s">
        <v>3669</v>
      </c>
      <c r="T81" s="2" t="str">
        <f t="shared" si="1"/>
        <v>Tel. +43 5476 20163 Mail: direktion@ms-fiss.tsn.at</v>
      </c>
    </row>
    <row r="82" spans="1:20" ht="15" customHeight="1">
      <c r="A82" s="2" t="s">
        <v>5183</v>
      </c>
      <c r="B82" s="2" t="s">
        <v>5184</v>
      </c>
      <c r="C82" s="2" t="s">
        <v>1515</v>
      </c>
      <c r="D82" s="2" t="s">
        <v>1516</v>
      </c>
      <c r="E82" s="2" t="s">
        <v>5185</v>
      </c>
      <c r="F82" s="2" t="s">
        <v>796</v>
      </c>
      <c r="G82" s="2" t="s">
        <v>5155</v>
      </c>
      <c r="H82" s="2" t="s">
        <v>5156</v>
      </c>
      <c r="I82" s="2" t="s">
        <v>5186</v>
      </c>
      <c r="J82" s="2" t="s">
        <v>5187</v>
      </c>
      <c r="K82" s="2" t="s">
        <v>5188</v>
      </c>
      <c r="L82" s="2" t="s">
        <v>5159</v>
      </c>
      <c r="M82" s="2" t="s">
        <v>5160</v>
      </c>
      <c r="N82" s="2" t="s">
        <v>5161</v>
      </c>
      <c r="O82" s="2" t="s">
        <v>1247</v>
      </c>
      <c r="P82" s="2" t="s">
        <v>5189</v>
      </c>
      <c r="Q82" s="2" t="s">
        <v>5190</v>
      </c>
      <c r="R82" s="2" t="s">
        <v>2470</v>
      </c>
      <c r="T82" s="2" t="str">
        <f t="shared" si="1"/>
        <v>Tel. +43 4842 649011 Mail: direktion@ms-sillian.tsn.at</v>
      </c>
    </row>
    <row r="83" spans="1:20" ht="15" customHeight="1">
      <c r="A83" s="2" t="s">
        <v>2144</v>
      </c>
      <c r="B83" s="2" t="s">
        <v>2145</v>
      </c>
      <c r="C83" s="2" t="s">
        <v>1515</v>
      </c>
      <c r="D83" s="2" t="s">
        <v>1516</v>
      </c>
      <c r="E83" s="2" t="s">
        <v>2146</v>
      </c>
      <c r="F83" s="2" t="s">
        <v>241</v>
      </c>
      <c r="G83" s="2" t="s">
        <v>1438</v>
      </c>
      <c r="H83" s="2" t="s">
        <v>2147</v>
      </c>
      <c r="I83" s="2" t="s">
        <v>6654</v>
      </c>
      <c r="J83" s="2" t="s">
        <v>6655</v>
      </c>
      <c r="K83" s="2" t="s">
        <v>2148</v>
      </c>
      <c r="L83" s="2" t="s">
        <v>2149</v>
      </c>
      <c r="M83" s="2" t="s">
        <v>2150</v>
      </c>
      <c r="N83" s="2" t="s">
        <v>2151</v>
      </c>
      <c r="O83" s="2" t="s">
        <v>1029</v>
      </c>
      <c r="P83" s="2" t="s">
        <v>2152</v>
      </c>
      <c r="Q83" s="2" t="s">
        <v>2153</v>
      </c>
      <c r="R83" s="2" t="s">
        <v>4607</v>
      </c>
      <c r="T83" s="2" t="str">
        <f t="shared" si="1"/>
        <v>Tel. +43 5263 6301 Mail: direktion@ms-silz-moetz.tsn.at</v>
      </c>
    </row>
    <row r="84" spans="1:20" ht="15" customHeight="1">
      <c r="A84" s="2" t="s">
        <v>2177</v>
      </c>
      <c r="B84" s="2" t="s">
        <v>2178</v>
      </c>
      <c r="C84" s="2" t="s">
        <v>1515</v>
      </c>
      <c r="D84" s="2" t="s">
        <v>1516</v>
      </c>
      <c r="E84" s="2" t="s">
        <v>2179</v>
      </c>
      <c r="F84" s="2" t="s">
        <v>241</v>
      </c>
      <c r="G84" s="2" t="s">
        <v>2180</v>
      </c>
      <c r="H84" s="2" t="s">
        <v>2181</v>
      </c>
      <c r="I84" s="2" t="s">
        <v>2182</v>
      </c>
      <c r="J84" s="2" t="s">
        <v>2183</v>
      </c>
      <c r="K84" s="2" t="s">
        <v>2184</v>
      </c>
      <c r="L84" s="2" t="s">
        <v>2167</v>
      </c>
      <c r="M84" s="2" t="s">
        <v>2185</v>
      </c>
      <c r="N84" s="2" t="s">
        <v>2186</v>
      </c>
      <c r="O84" s="2" t="s">
        <v>1030</v>
      </c>
      <c r="P84" s="2" t="s">
        <v>2187</v>
      </c>
      <c r="Q84" s="2" t="s">
        <v>2188</v>
      </c>
      <c r="R84" s="2" t="s">
        <v>6452</v>
      </c>
      <c r="T84" s="2" t="str">
        <f t="shared" si="1"/>
        <v>Tel. +43 5254 2397 Mail: direktion@ms-soelden.tsn.at</v>
      </c>
    </row>
    <row r="85" spans="1:20" ht="15" customHeight="1">
      <c r="A85" s="2" t="s">
        <v>3786</v>
      </c>
      <c r="B85" s="2" t="s">
        <v>3787</v>
      </c>
      <c r="C85" s="2" t="s">
        <v>1515</v>
      </c>
      <c r="D85" s="2" t="s">
        <v>1516</v>
      </c>
      <c r="E85" s="2" t="s">
        <v>3788</v>
      </c>
      <c r="F85" s="2" t="s">
        <v>664</v>
      </c>
      <c r="G85" s="2" t="s">
        <v>3789</v>
      </c>
      <c r="H85" s="2" t="s">
        <v>3790</v>
      </c>
      <c r="I85" s="2" t="s">
        <v>3791</v>
      </c>
      <c r="J85" s="2" t="s">
        <v>3792</v>
      </c>
      <c r="K85" s="2" t="s">
        <v>2226</v>
      </c>
      <c r="L85" s="2" t="s">
        <v>3793</v>
      </c>
      <c r="M85" s="2" t="s">
        <v>3794</v>
      </c>
      <c r="N85" s="2" t="s">
        <v>3795</v>
      </c>
      <c r="O85" s="2" t="s">
        <v>1163</v>
      </c>
      <c r="P85" s="2" t="s">
        <v>3796</v>
      </c>
      <c r="Q85" s="2" t="s">
        <v>3797</v>
      </c>
      <c r="R85" s="2" t="s">
        <v>3990</v>
      </c>
      <c r="T85" s="2" t="str">
        <f t="shared" si="1"/>
        <v>Tel. +43 5333 5329 Mail: direktion@ms-soell.tsn.at</v>
      </c>
    </row>
    <row r="86" spans="1:20" ht="15" customHeight="1">
      <c r="A86" s="2" t="s">
        <v>4253</v>
      </c>
      <c r="B86" s="2" t="s">
        <v>4254</v>
      </c>
      <c r="C86" s="2" t="s">
        <v>1515</v>
      </c>
      <c r="D86" s="2" t="s">
        <v>1516</v>
      </c>
      <c r="E86" s="2" t="s">
        <v>4255</v>
      </c>
      <c r="F86" s="2" t="s">
        <v>748</v>
      </c>
      <c r="G86" s="2" t="s">
        <v>4256</v>
      </c>
      <c r="H86" s="2" t="s">
        <v>4257</v>
      </c>
      <c r="I86" s="2" t="s">
        <v>6885</v>
      </c>
      <c r="J86" s="2" t="s">
        <v>6886</v>
      </c>
      <c r="K86" s="2" t="s">
        <v>4258</v>
      </c>
      <c r="L86" s="2" t="s">
        <v>4259</v>
      </c>
      <c r="M86" s="2" t="s">
        <v>4260</v>
      </c>
      <c r="N86" s="2" t="s">
        <v>4261</v>
      </c>
      <c r="O86" s="2" t="s">
        <v>1206</v>
      </c>
      <c r="P86" s="2" t="s">
        <v>4262</v>
      </c>
      <c r="Q86" s="2" t="s">
        <v>4263</v>
      </c>
      <c r="R86" s="2" t="s">
        <v>1970</v>
      </c>
      <c r="T86" s="2" t="str">
        <f t="shared" si="1"/>
        <v>Tel. +43 5446 2761 Mail: direktion@ms-stanton.tsn.at</v>
      </c>
    </row>
    <row r="87" spans="1:20" ht="15" customHeight="1">
      <c r="A87" s="2" t="s">
        <v>2101</v>
      </c>
      <c r="B87" s="2" t="s">
        <v>2102</v>
      </c>
      <c r="C87" s="2" t="s">
        <v>1515</v>
      </c>
      <c r="D87" s="2" t="s">
        <v>1516</v>
      </c>
      <c r="E87" s="2" t="s">
        <v>2103</v>
      </c>
      <c r="F87" s="2" t="s">
        <v>241</v>
      </c>
      <c r="G87" s="2" t="s">
        <v>2104</v>
      </c>
      <c r="H87" s="2" t="s">
        <v>2105</v>
      </c>
      <c r="I87" s="2" t="s">
        <v>6652</v>
      </c>
      <c r="J87" s="2" t="s">
        <v>6653</v>
      </c>
      <c r="K87" s="2" t="s">
        <v>2095</v>
      </c>
      <c r="L87" s="2" t="s">
        <v>2096</v>
      </c>
      <c r="M87" s="2" t="s">
        <v>2097</v>
      </c>
      <c r="N87" s="2" t="s">
        <v>2098</v>
      </c>
      <c r="O87" s="2" t="s">
        <v>1031</v>
      </c>
      <c r="P87" s="2" t="s">
        <v>2106</v>
      </c>
      <c r="Q87" s="2" t="s">
        <v>2107</v>
      </c>
      <c r="R87" s="2" t="s">
        <v>4647</v>
      </c>
      <c r="T87" s="2" t="str">
        <f t="shared" si="1"/>
        <v>Tel. +43 5263 6471 Mail: direktion@ms-stams-rietz.tsn.at</v>
      </c>
    </row>
    <row r="88" spans="1:20" ht="15" customHeight="1">
      <c r="A88" s="2" t="s">
        <v>2960</v>
      </c>
      <c r="B88" s="2" t="s">
        <v>2961</v>
      </c>
      <c r="C88" s="2" t="s">
        <v>1515</v>
      </c>
      <c r="D88" s="2" t="s">
        <v>1516</v>
      </c>
      <c r="E88" s="2" t="s">
        <v>2962</v>
      </c>
      <c r="F88" s="2" t="s">
        <v>2061</v>
      </c>
      <c r="G88" s="2" t="s">
        <v>2963</v>
      </c>
      <c r="H88" s="2" t="s">
        <v>2964</v>
      </c>
      <c r="I88" s="2" t="s">
        <v>2965</v>
      </c>
      <c r="J88" s="2" t="s">
        <v>2966</v>
      </c>
      <c r="K88" s="2" t="s">
        <v>2949</v>
      </c>
      <c r="L88" s="2" t="s">
        <v>2950</v>
      </c>
      <c r="M88" s="2" t="s">
        <v>2951</v>
      </c>
      <c r="N88" s="2" t="s">
        <v>2952</v>
      </c>
      <c r="O88" s="2" t="s">
        <v>946</v>
      </c>
      <c r="P88" s="2" t="s">
        <v>6739</v>
      </c>
      <c r="Q88" s="2" t="s">
        <v>2967</v>
      </c>
      <c r="R88" s="2" t="s">
        <v>1637</v>
      </c>
      <c r="T88" s="2" t="str">
        <f t="shared" si="1"/>
        <v>Tel. +43 5272 6251 500 Mail: direktion@ms-steinach.tsn.at</v>
      </c>
    </row>
    <row r="89" spans="1:20" ht="15" customHeight="1">
      <c r="A89" s="2" t="s">
        <v>5681</v>
      </c>
      <c r="B89" s="2" t="s">
        <v>5682</v>
      </c>
      <c r="C89" s="2" t="s">
        <v>1515</v>
      </c>
      <c r="D89" s="2" t="s">
        <v>1516</v>
      </c>
      <c r="E89" s="2" t="s">
        <v>5683</v>
      </c>
      <c r="F89" s="2" t="s">
        <v>474</v>
      </c>
      <c r="G89" s="2" t="s">
        <v>5684</v>
      </c>
      <c r="H89" s="2" t="s">
        <v>5685</v>
      </c>
      <c r="I89" s="2" t="s">
        <v>6978</v>
      </c>
      <c r="J89" s="2" t="s">
        <v>6979</v>
      </c>
      <c r="K89" s="2" t="s">
        <v>5686</v>
      </c>
      <c r="L89" s="2" t="s">
        <v>5687</v>
      </c>
      <c r="M89" s="2" t="s">
        <v>5688</v>
      </c>
      <c r="N89" s="2" t="s">
        <v>5689</v>
      </c>
      <c r="O89" s="2" t="s">
        <v>1337</v>
      </c>
      <c r="Q89" s="2" t="s">
        <v>5690</v>
      </c>
      <c r="R89" s="2" t="s">
        <v>4337</v>
      </c>
      <c r="T89" s="2" t="str">
        <f t="shared" si="1"/>
        <v>Tel. +43 5283 2398 Mail: direktion@ms-stumm.tsn.at</v>
      </c>
    </row>
    <row r="90" spans="1:20" ht="15" customHeight="1">
      <c r="A90" s="2" t="s">
        <v>5098</v>
      </c>
      <c r="B90" s="2" t="s">
        <v>5099</v>
      </c>
      <c r="C90" s="2" t="s">
        <v>1515</v>
      </c>
      <c r="D90" s="2" t="s">
        <v>1516</v>
      </c>
      <c r="E90" s="2" t="s">
        <v>5100</v>
      </c>
      <c r="F90" s="2" t="s">
        <v>862</v>
      </c>
      <c r="G90" s="2" t="s">
        <v>870</v>
      </c>
      <c r="H90" s="2" t="s">
        <v>5101</v>
      </c>
      <c r="I90" s="2" t="s">
        <v>5102</v>
      </c>
      <c r="J90" s="2" t="s">
        <v>5103</v>
      </c>
      <c r="K90" s="2" t="s">
        <v>5104</v>
      </c>
      <c r="L90" s="2" t="s">
        <v>5095</v>
      </c>
      <c r="M90" s="2" t="s">
        <v>5096</v>
      </c>
      <c r="N90" s="2" t="s">
        <v>5097</v>
      </c>
      <c r="O90" s="2" t="s">
        <v>1292</v>
      </c>
      <c r="P90" s="2" t="s">
        <v>5105</v>
      </c>
      <c r="Q90" s="2" t="s">
        <v>5106</v>
      </c>
      <c r="R90" s="2" t="s">
        <v>6025</v>
      </c>
      <c r="T90" s="2" t="str">
        <f t="shared" si="1"/>
        <v>Tel. +43 5675 6305 Mail: direktion@ms-tannheimertal.tsn.at</v>
      </c>
    </row>
    <row r="91" spans="1:20" ht="15" customHeight="1">
      <c r="A91" s="2" t="s">
        <v>3212</v>
      </c>
      <c r="B91" s="2" t="s">
        <v>3213</v>
      </c>
      <c r="C91" s="2" t="s">
        <v>1515</v>
      </c>
      <c r="D91" s="2" t="s">
        <v>1516</v>
      </c>
      <c r="E91" s="2" t="s">
        <v>3214</v>
      </c>
      <c r="F91" s="2" t="s">
        <v>2201</v>
      </c>
      <c r="G91" s="2" t="s">
        <v>1411</v>
      </c>
      <c r="H91" s="2" t="s">
        <v>3215</v>
      </c>
      <c r="I91" s="2" t="s">
        <v>3216</v>
      </c>
      <c r="J91" s="2" t="s">
        <v>3217</v>
      </c>
      <c r="K91" s="2" t="s">
        <v>3218</v>
      </c>
      <c r="L91" s="2" t="s">
        <v>2855</v>
      </c>
      <c r="M91" s="2" t="s">
        <v>2856</v>
      </c>
      <c r="N91" s="2" t="s">
        <v>2857</v>
      </c>
      <c r="O91" s="2" t="s">
        <v>983</v>
      </c>
      <c r="P91" s="2" t="s">
        <v>3219</v>
      </c>
      <c r="Q91" s="2" t="s">
        <v>3220</v>
      </c>
      <c r="R91" s="2" t="s">
        <v>3085</v>
      </c>
      <c r="T91" s="2" t="str">
        <f t="shared" si="1"/>
        <v>Tel. +43 5262 62090 Mail: direktion@ms-telfs-auer.tsn.at</v>
      </c>
    </row>
    <row r="92" spans="1:20" ht="15" customHeight="1">
      <c r="A92" s="2" t="s">
        <v>3222</v>
      </c>
      <c r="B92" s="2" t="s">
        <v>3223</v>
      </c>
      <c r="C92" s="2" t="s">
        <v>1515</v>
      </c>
      <c r="D92" s="2" t="s">
        <v>1516</v>
      </c>
      <c r="E92" s="2" t="s">
        <v>3224</v>
      </c>
      <c r="F92" s="2" t="s">
        <v>2201</v>
      </c>
      <c r="G92" s="2" t="s">
        <v>3225</v>
      </c>
      <c r="H92" s="2" t="s">
        <v>3226</v>
      </c>
      <c r="I92" s="2" t="s">
        <v>6767</v>
      </c>
      <c r="J92" s="2" t="s">
        <v>6768</v>
      </c>
      <c r="K92" s="2" t="s">
        <v>3218</v>
      </c>
      <c r="L92" s="2" t="s">
        <v>2855</v>
      </c>
      <c r="M92" s="2" t="s">
        <v>2856</v>
      </c>
      <c r="N92" s="2" t="s">
        <v>2857</v>
      </c>
      <c r="O92" s="2" t="s">
        <v>984</v>
      </c>
      <c r="P92" s="2" t="s">
        <v>3227</v>
      </c>
      <c r="Q92" s="2" t="s">
        <v>3228</v>
      </c>
      <c r="T92" s="2" t="str">
        <f t="shared" si="1"/>
        <v>Tel. +43 5262 62062 Mail: direktion@ms-telfs-weissenbach.tsn.at</v>
      </c>
    </row>
    <row r="93" spans="1:20" ht="15" customHeight="1">
      <c r="A93" s="2" t="s">
        <v>5830</v>
      </c>
      <c r="B93" s="2" t="s">
        <v>5831</v>
      </c>
      <c r="C93" s="2" t="s">
        <v>1515</v>
      </c>
      <c r="D93" s="2" t="s">
        <v>1516</v>
      </c>
      <c r="E93" s="2" t="s">
        <v>5832</v>
      </c>
      <c r="F93" s="2" t="s">
        <v>474</v>
      </c>
      <c r="G93" s="2" t="s">
        <v>1486</v>
      </c>
      <c r="H93" s="2" t="s">
        <v>5833</v>
      </c>
      <c r="I93" s="2" t="s">
        <v>5834</v>
      </c>
      <c r="J93" s="2" t="s">
        <v>5835</v>
      </c>
      <c r="K93" s="2" t="s">
        <v>5836</v>
      </c>
      <c r="L93" s="2" t="s">
        <v>5825</v>
      </c>
      <c r="M93" s="2" t="s">
        <v>5826</v>
      </c>
      <c r="N93" s="2" t="s">
        <v>5827</v>
      </c>
      <c r="O93" s="2" t="s">
        <v>5837</v>
      </c>
      <c r="P93" s="2" t="s">
        <v>5838</v>
      </c>
      <c r="Q93" s="2" t="s">
        <v>5839</v>
      </c>
      <c r="R93" s="2" t="s">
        <v>6043</v>
      </c>
      <c r="T93" s="2" t="str">
        <f t="shared" si="1"/>
        <v>Tel. +43 5287 855528 Mail: direktion@ms-tux.tsn.at</v>
      </c>
    </row>
    <row r="94" spans="1:20" ht="15" customHeight="1">
      <c r="A94" s="2" t="s">
        <v>6178</v>
      </c>
      <c r="B94" s="2" t="s">
        <v>6179</v>
      </c>
      <c r="C94" s="2" t="s">
        <v>1515</v>
      </c>
      <c r="D94" s="2" t="s">
        <v>1516</v>
      </c>
      <c r="E94" s="2" t="s">
        <v>6180</v>
      </c>
      <c r="F94" s="2" t="s">
        <v>241</v>
      </c>
      <c r="G94" s="2" t="s">
        <v>52</v>
      </c>
      <c r="H94" s="2" t="s">
        <v>6181</v>
      </c>
      <c r="I94" s="2" t="s">
        <v>6182</v>
      </c>
      <c r="J94" s="2" t="s">
        <v>6183</v>
      </c>
      <c r="K94" s="2" t="s">
        <v>4526</v>
      </c>
      <c r="L94" s="2" t="s">
        <v>2055</v>
      </c>
      <c r="M94" s="2" t="s">
        <v>2056</v>
      </c>
      <c r="N94" s="2" t="s">
        <v>2116</v>
      </c>
      <c r="O94" s="2" t="s">
        <v>1032</v>
      </c>
      <c r="P94" s="2" t="s">
        <v>6184</v>
      </c>
      <c r="Q94" s="2" t="s">
        <v>6185</v>
      </c>
      <c r="R94" s="2" t="s">
        <v>2087</v>
      </c>
      <c r="T94" s="2" t="str">
        <f t="shared" si="1"/>
        <v>Tel. +43 5255 523060 Mail: direktion@ms-umhausen.tsn.at</v>
      </c>
    </row>
    <row r="95" spans="1:20" ht="15" customHeight="1">
      <c r="A95" s="2" t="s">
        <v>4980</v>
      </c>
      <c r="B95" s="2" t="s">
        <v>4981</v>
      </c>
      <c r="C95" s="2" t="s">
        <v>1515</v>
      </c>
      <c r="D95" s="2" t="s">
        <v>1516</v>
      </c>
      <c r="E95" s="2" t="s">
        <v>4982</v>
      </c>
      <c r="F95" s="2" t="s">
        <v>862</v>
      </c>
      <c r="G95" s="2" t="s">
        <v>1479</v>
      </c>
      <c r="H95" s="2" t="s">
        <v>4983</v>
      </c>
      <c r="I95" s="2" t="s">
        <v>4984</v>
      </c>
      <c r="J95" s="2" t="s">
        <v>4985</v>
      </c>
      <c r="K95" s="2" t="s">
        <v>4974</v>
      </c>
      <c r="L95" s="2" t="s">
        <v>4975</v>
      </c>
      <c r="M95" s="2" t="s">
        <v>4976</v>
      </c>
      <c r="N95" s="2" t="s">
        <v>4977</v>
      </c>
      <c r="O95" s="2" t="s">
        <v>1294</v>
      </c>
      <c r="P95" s="2" t="s">
        <v>4986</v>
      </c>
      <c r="Q95" s="2" t="s">
        <v>4987</v>
      </c>
      <c r="T95" s="2" t="str">
        <f t="shared" si="1"/>
        <v>Tel. +43 5677 8347 Mail: direktion@ms-vils.tsn.at</v>
      </c>
    </row>
    <row r="96" spans="1:20" ht="15" customHeight="1">
      <c r="A96" s="2" t="s">
        <v>6469</v>
      </c>
      <c r="B96" s="2" t="s">
        <v>6470</v>
      </c>
      <c r="C96" s="2" t="s">
        <v>1515</v>
      </c>
      <c r="D96" s="2" t="s">
        <v>1516</v>
      </c>
      <c r="E96" s="2" t="s">
        <v>6471</v>
      </c>
      <c r="F96" s="2" t="s">
        <v>796</v>
      </c>
      <c r="G96" s="2" t="s">
        <v>6472</v>
      </c>
      <c r="H96" s="2" t="s">
        <v>6473</v>
      </c>
      <c r="I96" s="2" t="s">
        <v>6474</v>
      </c>
      <c r="J96" s="2" t="s">
        <v>6475</v>
      </c>
      <c r="K96" s="2" t="s">
        <v>6465</v>
      </c>
      <c r="M96" s="2" t="s">
        <v>6466</v>
      </c>
      <c r="N96" s="2" t="s">
        <v>6467</v>
      </c>
      <c r="O96" s="2" t="s">
        <v>1249</v>
      </c>
      <c r="P96" s="2" t="s">
        <v>6476</v>
      </c>
      <c r="Q96" s="2" t="s">
        <v>6477</v>
      </c>
      <c r="R96" s="2" t="s">
        <v>4116</v>
      </c>
      <c r="T96" s="2" t="str">
        <f t="shared" si="1"/>
        <v>Tel. +43 4874 6301 Mail: direktion@ms-virgental.tsn.at</v>
      </c>
    </row>
    <row r="97" spans="1:20" ht="15" customHeight="1">
      <c r="A97" s="2" t="s">
        <v>2999</v>
      </c>
      <c r="B97" s="2" t="s">
        <v>3000</v>
      </c>
      <c r="C97" s="2" t="s">
        <v>1515</v>
      </c>
      <c r="D97" s="2" t="s">
        <v>1516</v>
      </c>
      <c r="E97" s="2" t="s">
        <v>3001</v>
      </c>
      <c r="F97" s="2" t="s">
        <v>2061</v>
      </c>
      <c r="G97" s="2" t="s">
        <v>3002</v>
      </c>
      <c r="H97" s="2" t="s">
        <v>3003</v>
      </c>
      <c r="I97" s="2" t="s">
        <v>6742</v>
      </c>
      <c r="J97" s="2" t="s">
        <v>6743</v>
      </c>
      <c r="K97" s="2" t="s">
        <v>3004</v>
      </c>
      <c r="L97" s="2" t="s">
        <v>3005</v>
      </c>
      <c r="M97" s="2" t="s">
        <v>3006</v>
      </c>
      <c r="N97" s="2" t="s">
        <v>3007</v>
      </c>
      <c r="O97" s="2" t="s">
        <v>947</v>
      </c>
      <c r="P97" s="2" t="s">
        <v>3008</v>
      </c>
      <c r="Q97" s="2" t="s">
        <v>3009</v>
      </c>
      <c r="R97" s="2" t="s">
        <v>3946</v>
      </c>
      <c r="T97" s="2" t="str">
        <f t="shared" si="1"/>
        <v>Tel. +43 5224 52226 Mail: direktion@ms-volders.tsn.at</v>
      </c>
    </row>
    <row r="98" spans="1:20" ht="15" customHeight="1">
      <c r="A98" s="2" t="s">
        <v>3198</v>
      </c>
      <c r="B98" s="2" t="s">
        <v>3199</v>
      </c>
      <c r="C98" s="2" t="s">
        <v>1515</v>
      </c>
      <c r="D98" s="2" t="s">
        <v>1516</v>
      </c>
      <c r="E98" s="2" t="s">
        <v>3200</v>
      </c>
      <c r="F98" s="2" t="s">
        <v>2201</v>
      </c>
      <c r="G98" s="2" t="s">
        <v>3201</v>
      </c>
      <c r="H98" s="2" t="s">
        <v>3202</v>
      </c>
      <c r="I98" s="2" t="s">
        <v>3203</v>
      </c>
      <c r="J98" s="2" t="s">
        <v>3204</v>
      </c>
      <c r="K98" s="2" t="s">
        <v>3205</v>
      </c>
      <c r="L98" s="2" t="s">
        <v>3206</v>
      </c>
      <c r="M98" s="2" t="s">
        <v>3207</v>
      </c>
      <c r="N98" s="2" t="s">
        <v>3208</v>
      </c>
      <c r="O98" s="2" t="s">
        <v>985</v>
      </c>
      <c r="P98" s="2" t="s">
        <v>3209</v>
      </c>
      <c r="Q98" s="2" t="s">
        <v>3210</v>
      </c>
      <c r="T98" s="2" t="str">
        <f t="shared" si="1"/>
        <v>Tel. +43 512 303108 Mail: direktion@ms-voels.tsn.at</v>
      </c>
    </row>
    <row r="99" spans="1:20" ht="15" customHeight="1">
      <c r="A99" s="2" t="s">
        <v>5803</v>
      </c>
      <c r="B99" s="2" t="s">
        <v>5804</v>
      </c>
      <c r="C99" s="2" t="s">
        <v>1515</v>
      </c>
      <c r="D99" s="2" t="s">
        <v>1516</v>
      </c>
      <c r="E99" s="2" t="s">
        <v>5805</v>
      </c>
      <c r="F99" s="2" t="s">
        <v>474</v>
      </c>
      <c r="G99" s="2" t="s">
        <v>6988</v>
      </c>
      <c r="H99" s="2" t="s">
        <v>6989</v>
      </c>
      <c r="I99" s="2" t="s">
        <v>6990</v>
      </c>
      <c r="J99" s="2" t="s">
        <v>6991</v>
      </c>
      <c r="K99" s="2" t="s">
        <v>5806</v>
      </c>
      <c r="L99" s="2" t="s">
        <v>5715</v>
      </c>
      <c r="M99" s="2" t="s">
        <v>5716</v>
      </c>
      <c r="N99" s="2" t="s">
        <v>5717</v>
      </c>
      <c r="O99" s="2" t="s">
        <v>1338</v>
      </c>
      <c r="P99" s="2" t="s">
        <v>6992</v>
      </c>
      <c r="Q99" s="2" t="s">
        <v>5807</v>
      </c>
      <c r="R99" s="2" t="s">
        <v>2942</v>
      </c>
      <c r="T99" s="2" t="str">
        <f t="shared" si="1"/>
        <v>Tel. +43 5242 6274472 Mail: direktion@ms-vomp-stans.tsn.at</v>
      </c>
    </row>
    <row r="100" spans="1:20" ht="15" customHeight="1">
      <c r="A100" s="2" t="s">
        <v>4219</v>
      </c>
      <c r="B100" s="2" t="s">
        <v>4220</v>
      </c>
      <c r="C100" s="2" t="s">
        <v>1515</v>
      </c>
      <c r="D100" s="2" t="s">
        <v>1516</v>
      </c>
      <c r="E100" s="2" t="s">
        <v>4221</v>
      </c>
      <c r="F100" s="2" t="s">
        <v>748</v>
      </c>
      <c r="G100" s="2" t="s">
        <v>4222</v>
      </c>
      <c r="H100" s="2" t="s">
        <v>4223</v>
      </c>
      <c r="I100" s="2" t="s">
        <v>4224</v>
      </c>
      <c r="J100" s="2" t="s">
        <v>4225</v>
      </c>
      <c r="K100" s="2" t="s">
        <v>4226</v>
      </c>
      <c r="L100" s="2" t="s">
        <v>4227</v>
      </c>
      <c r="M100" s="2" t="s">
        <v>4228</v>
      </c>
      <c r="N100" s="2" t="s">
        <v>4229</v>
      </c>
      <c r="O100" s="2" t="s">
        <v>1203</v>
      </c>
      <c r="P100" s="2" t="s">
        <v>4230</v>
      </c>
      <c r="Q100" s="2" t="s">
        <v>4231</v>
      </c>
      <c r="R100" s="2" t="s">
        <v>1816</v>
      </c>
      <c r="T100" s="2" t="str">
        <f t="shared" si="1"/>
        <v>Tel. +43 5442 63605 Mail: direktion@ms-vorderes-stanzertal.tsn.at</v>
      </c>
    </row>
    <row r="101" spans="1:20" ht="15" customHeight="1">
      <c r="A101" s="2" t="s">
        <v>2525</v>
      </c>
      <c r="B101" s="2" t="s">
        <v>2526</v>
      </c>
      <c r="C101" s="2" t="s">
        <v>1515</v>
      </c>
      <c r="D101" s="2" t="s">
        <v>1516</v>
      </c>
      <c r="E101" s="2" t="s">
        <v>2527</v>
      </c>
      <c r="F101" s="2" t="s">
        <v>2201</v>
      </c>
      <c r="G101" s="2" t="s">
        <v>2528</v>
      </c>
      <c r="H101" s="2" t="s">
        <v>2529</v>
      </c>
      <c r="I101" s="2" t="s">
        <v>2530</v>
      </c>
      <c r="J101" s="2" t="s">
        <v>2531</v>
      </c>
      <c r="K101" s="2" t="s">
        <v>2532</v>
      </c>
      <c r="L101" s="2" t="s">
        <v>2522</v>
      </c>
      <c r="M101" s="2" t="s">
        <v>2523</v>
      </c>
      <c r="N101" s="2" t="s">
        <v>2524</v>
      </c>
      <c r="O101" s="2" t="s">
        <v>986</v>
      </c>
      <c r="P101" s="2" t="s">
        <v>2533</v>
      </c>
      <c r="Q101" s="2" t="s">
        <v>2534</v>
      </c>
      <c r="R101" s="2" t="s">
        <v>5865</v>
      </c>
      <c r="T101" s="2" t="str">
        <f t="shared" si="1"/>
        <v>Tel. +43 699 16225126 Mail: direktion@ms-fulpmes.tsn.at</v>
      </c>
    </row>
    <row r="102" spans="1:20" ht="15" customHeight="1">
      <c r="A102" s="2" t="s">
        <v>3086</v>
      </c>
      <c r="B102" s="2" t="s">
        <v>3087</v>
      </c>
      <c r="C102" s="2" t="s">
        <v>1515</v>
      </c>
      <c r="D102" s="2" t="s">
        <v>1516</v>
      </c>
      <c r="E102" s="2" t="s">
        <v>3088</v>
      </c>
      <c r="F102" s="2" t="s">
        <v>2061</v>
      </c>
      <c r="G102" s="2" t="s">
        <v>3089</v>
      </c>
      <c r="H102" s="2" t="s">
        <v>3090</v>
      </c>
      <c r="I102" s="2" t="s">
        <v>6755</v>
      </c>
      <c r="J102" s="2" t="s">
        <v>6756</v>
      </c>
      <c r="K102" s="2" t="s">
        <v>3091</v>
      </c>
      <c r="L102" s="2" t="s">
        <v>2982</v>
      </c>
      <c r="M102" s="2" t="s">
        <v>2983</v>
      </c>
      <c r="N102" s="2" t="s">
        <v>3059</v>
      </c>
      <c r="O102" s="2" t="s">
        <v>6757</v>
      </c>
      <c r="P102" s="2" t="s">
        <v>6758</v>
      </c>
      <c r="Q102" s="2" t="s">
        <v>3092</v>
      </c>
      <c r="R102" s="2" t="s">
        <v>2237</v>
      </c>
      <c r="T102" s="2" t="str">
        <f t="shared" si="1"/>
        <v>Tel. +43 664 88542350 Mail: direktion@ms-wattens.tsn.at</v>
      </c>
    </row>
    <row r="103" spans="1:20" ht="15" customHeight="1">
      <c r="A103" s="2" t="s">
        <v>5790</v>
      </c>
      <c r="B103" s="2" t="s">
        <v>5791</v>
      </c>
      <c r="C103" s="2" t="s">
        <v>1515</v>
      </c>
      <c r="D103" s="2" t="s">
        <v>1516</v>
      </c>
      <c r="E103" s="2" t="s">
        <v>5792</v>
      </c>
      <c r="F103" s="2" t="s">
        <v>474</v>
      </c>
      <c r="G103" s="2" t="s">
        <v>5793</v>
      </c>
      <c r="H103" s="2" t="s">
        <v>5794</v>
      </c>
      <c r="I103" s="2" t="s">
        <v>5795</v>
      </c>
      <c r="J103" s="2" t="s">
        <v>5796</v>
      </c>
      <c r="K103" s="2" t="s">
        <v>5797</v>
      </c>
      <c r="L103" s="2" t="s">
        <v>5798</v>
      </c>
      <c r="M103" s="2" t="s">
        <v>5799</v>
      </c>
      <c r="N103" s="2" t="s">
        <v>5800</v>
      </c>
      <c r="O103" s="2" t="s">
        <v>1339</v>
      </c>
      <c r="P103" s="2" t="s">
        <v>6987</v>
      </c>
      <c r="Q103" s="2" t="s">
        <v>5801</v>
      </c>
      <c r="R103" s="2" t="s">
        <v>2176</v>
      </c>
      <c r="T103" s="2" t="str">
        <f t="shared" si="1"/>
        <v>Tel. +43 5224 68298 Mail: direktion@ms-weer.tsn.at</v>
      </c>
    </row>
    <row r="104" spans="1:20" ht="15" customHeight="1">
      <c r="A104" s="2" t="s">
        <v>3509</v>
      </c>
      <c r="B104" s="2" t="s">
        <v>3510</v>
      </c>
      <c r="C104" s="2" t="s">
        <v>1515</v>
      </c>
      <c r="D104" s="2" t="s">
        <v>1516</v>
      </c>
      <c r="E104" s="2" t="s">
        <v>3511</v>
      </c>
      <c r="F104" s="2" t="s">
        <v>345</v>
      </c>
      <c r="G104" s="2" t="s">
        <v>357</v>
      </c>
      <c r="H104" s="2" t="s">
        <v>3168</v>
      </c>
      <c r="I104" s="2" t="s">
        <v>6826</v>
      </c>
      <c r="J104" s="2" t="s">
        <v>6827</v>
      </c>
      <c r="K104" s="2" t="s">
        <v>3514</v>
      </c>
      <c r="L104" s="2" t="s">
        <v>3515</v>
      </c>
      <c r="M104" s="2" t="s">
        <v>3516</v>
      </c>
      <c r="N104" s="2" t="s">
        <v>3517</v>
      </c>
      <c r="O104" s="2" t="s">
        <v>1127</v>
      </c>
      <c r="P104" s="2" t="s">
        <v>3518</v>
      </c>
      <c r="Q104" s="2" t="s">
        <v>3519</v>
      </c>
      <c r="T104" s="2" t="str">
        <f t="shared" si="1"/>
        <v>Tel. +43 5334 6361 Mail: direktion@ms-westendorf.tsn.at</v>
      </c>
    </row>
    <row r="105" spans="1:20" ht="15" customHeight="1">
      <c r="A105" s="2" t="s">
        <v>4541</v>
      </c>
      <c r="B105" s="2" t="s">
        <v>4542</v>
      </c>
      <c r="C105" s="2" t="s">
        <v>1515</v>
      </c>
      <c r="D105" s="2" t="s">
        <v>1516</v>
      </c>
      <c r="E105" s="2" t="s">
        <v>4543</v>
      </c>
      <c r="F105" s="2" t="s">
        <v>748</v>
      </c>
      <c r="G105" s="2" t="s">
        <v>4544</v>
      </c>
      <c r="H105" s="2" t="s">
        <v>4545</v>
      </c>
      <c r="I105" s="2" t="s">
        <v>4546</v>
      </c>
      <c r="J105" s="2" t="s">
        <v>4547</v>
      </c>
      <c r="K105" s="2" t="s">
        <v>4548</v>
      </c>
      <c r="L105" s="2" t="s">
        <v>4494</v>
      </c>
      <c r="M105" s="2" t="s">
        <v>4495</v>
      </c>
      <c r="N105" s="2" t="s">
        <v>4496</v>
      </c>
      <c r="O105" s="2" t="s">
        <v>4549</v>
      </c>
      <c r="P105" s="2" t="s">
        <v>4550</v>
      </c>
      <c r="Q105" s="2" t="s">
        <v>4551</v>
      </c>
      <c r="R105" s="2" t="s">
        <v>3330</v>
      </c>
      <c r="T105" s="2" t="str">
        <f t="shared" si="1"/>
        <v>Tel. +43 5442 62605 Mail: direktion@ms-zams.tsn.at</v>
      </c>
    </row>
    <row r="106" spans="1:20" ht="15" customHeight="1">
      <c r="A106" s="2" t="s">
        <v>5857</v>
      </c>
      <c r="B106" s="2" t="s">
        <v>5858</v>
      </c>
      <c r="C106" s="2" t="s">
        <v>1515</v>
      </c>
      <c r="D106" s="2" t="s">
        <v>1516</v>
      </c>
      <c r="E106" s="2" t="s">
        <v>5859</v>
      </c>
      <c r="F106" s="2" t="s">
        <v>474</v>
      </c>
      <c r="G106" s="2" t="s">
        <v>1487</v>
      </c>
      <c r="H106" s="2" t="s">
        <v>5860</v>
      </c>
      <c r="I106" s="2" t="s">
        <v>5861</v>
      </c>
      <c r="J106" s="2" t="s">
        <v>5862</v>
      </c>
      <c r="K106" s="2" t="s">
        <v>5863</v>
      </c>
      <c r="L106" s="2" t="s">
        <v>5847</v>
      </c>
      <c r="M106" s="2" t="s">
        <v>5848</v>
      </c>
      <c r="N106" s="2" t="s">
        <v>5849</v>
      </c>
      <c r="O106" s="2" t="s">
        <v>1340</v>
      </c>
      <c r="Q106" s="2" t="s">
        <v>5864</v>
      </c>
      <c r="T106" s="2" t="str">
        <f t="shared" si="1"/>
        <v>Tel. +43 5282 571111 Mail: direktion@ms-zell.tsn.at</v>
      </c>
    </row>
    <row r="107" spans="1:20" ht="15" customHeight="1">
      <c r="A107" s="2" t="s">
        <v>3043</v>
      </c>
      <c r="B107" s="2" t="s">
        <v>3044</v>
      </c>
      <c r="C107" s="2" t="s">
        <v>1515</v>
      </c>
      <c r="D107" s="2" t="s">
        <v>1516</v>
      </c>
      <c r="E107" s="2" t="s">
        <v>3045</v>
      </c>
      <c r="F107" s="2" t="s">
        <v>2201</v>
      </c>
      <c r="G107" s="2" t="s">
        <v>1412</v>
      </c>
      <c r="H107" s="2" t="s">
        <v>3046</v>
      </c>
      <c r="I107" s="2" t="s">
        <v>3047</v>
      </c>
      <c r="J107" s="2" t="s">
        <v>3048</v>
      </c>
      <c r="K107" s="2" t="s">
        <v>3049</v>
      </c>
      <c r="L107" s="2" t="s">
        <v>3019</v>
      </c>
      <c r="M107" s="2" t="s">
        <v>3020</v>
      </c>
      <c r="N107" s="2" t="s">
        <v>3021</v>
      </c>
      <c r="O107" s="2" t="s">
        <v>987</v>
      </c>
      <c r="Q107" s="2" t="s">
        <v>3050</v>
      </c>
      <c r="R107" s="2" t="s">
        <v>1631</v>
      </c>
      <c r="T107" s="2" t="str">
        <f t="shared" si="1"/>
        <v>Tel. +43 5238 54001 331 Mail: direktion@ms-zirl.tsn.at</v>
      </c>
    </row>
    <row r="108" spans="1:20" ht="15" customHeight="1">
      <c r="A108" s="2" t="s">
        <v>3683</v>
      </c>
      <c r="B108" s="2" t="s">
        <v>3684</v>
      </c>
      <c r="C108" s="2" t="s">
        <v>1515</v>
      </c>
      <c r="D108" s="2" t="s">
        <v>1516</v>
      </c>
      <c r="E108" s="2" t="s">
        <v>3685</v>
      </c>
      <c r="F108" s="2" t="s">
        <v>664</v>
      </c>
      <c r="G108" s="2" t="s">
        <v>1165</v>
      </c>
      <c r="H108" s="2" t="s">
        <v>3686</v>
      </c>
      <c r="I108" s="2" t="s">
        <v>3687</v>
      </c>
      <c r="J108" s="2" t="s">
        <v>3688</v>
      </c>
      <c r="K108" s="2" t="s">
        <v>3689</v>
      </c>
      <c r="L108" s="2" t="s">
        <v>3690</v>
      </c>
      <c r="M108" s="2" t="s">
        <v>3691</v>
      </c>
      <c r="N108" s="2" t="s">
        <v>3692</v>
      </c>
      <c r="O108" s="2" t="s">
        <v>1164</v>
      </c>
      <c r="P108" s="2" t="s">
        <v>3693</v>
      </c>
      <c r="Q108" s="2" t="s">
        <v>3694</v>
      </c>
      <c r="T108" s="2" t="str">
        <f t="shared" si="1"/>
        <v>Tel. +43 5337 62721 Mail: direktion@ms-rattenberg.tsn.at</v>
      </c>
    </row>
    <row r="109" spans="1:20" ht="15" customHeight="1">
      <c r="A109" s="2" t="s">
        <v>4173</v>
      </c>
      <c r="B109" s="2" t="s">
        <v>4174</v>
      </c>
      <c r="C109" s="2" t="s">
        <v>1515</v>
      </c>
      <c r="D109" s="2" t="s">
        <v>1516</v>
      </c>
      <c r="E109" s="2" t="s">
        <v>4175</v>
      </c>
      <c r="F109" s="2" t="s">
        <v>345</v>
      </c>
      <c r="G109" s="2" t="s">
        <v>344</v>
      </c>
      <c r="H109" s="2" t="s">
        <v>4176</v>
      </c>
      <c r="I109" s="2" t="s">
        <v>4177</v>
      </c>
      <c r="J109" s="2" t="s">
        <v>4178</v>
      </c>
      <c r="K109" s="2" t="s">
        <v>3297</v>
      </c>
      <c r="L109" s="2" t="s">
        <v>4150</v>
      </c>
      <c r="M109" s="2" t="s">
        <v>4151</v>
      </c>
      <c r="N109" s="2" t="s">
        <v>4170</v>
      </c>
      <c r="O109" s="2" t="s">
        <v>1126</v>
      </c>
      <c r="P109" s="2" t="s">
        <v>6881</v>
      </c>
      <c r="Q109" s="2" t="s">
        <v>4179</v>
      </c>
      <c r="R109" s="2" t="s">
        <v>4486</v>
      </c>
      <c r="T109" s="2" t="str">
        <f t="shared" si="1"/>
        <v>Tel. +43 5375 228323 Mail: direktion@ms-koessen.tsn.at</v>
      </c>
    </row>
    <row r="110" spans="1:20" ht="15" customHeight="1">
      <c r="A110" s="2" t="s">
        <v>4793</v>
      </c>
      <c r="B110" s="2" t="s">
        <v>4794</v>
      </c>
      <c r="C110" s="2" t="s">
        <v>1515</v>
      </c>
      <c r="D110" s="2" t="s">
        <v>1516</v>
      </c>
      <c r="E110" s="2" t="s">
        <v>4795</v>
      </c>
      <c r="F110" s="2" t="s">
        <v>862</v>
      </c>
      <c r="G110" s="2" t="s">
        <v>1478</v>
      </c>
      <c r="H110" s="2" t="s">
        <v>4796</v>
      </c>
      <c r="I110" s="2" t="s">
        <v>6917</v>
      </c>
      <c r="J110" s="2" t="s">
        <v>6918</v>
      </c>
      <c r="K110" s="2" t="s">
        <v>4797</v>
      </c>
      <c r="L110" s="2" t="s">
        <v>4798</v>
      </c>
      <c r="M110" s="2" t="s">
        <v>4799</v>
      </c>
      <c r="N110" s="2" t="s">
        <v>4800</v>
      </c>
      <c r="O110" s="2" t="s">
        <v>1291</v>
      </c>
      <c r="P110" s="2" t="s">
        <v>4801</v>
      </c>
      <c r="Q110" s="2" t="s">
        <v>4802</v>
      </c>
      <c r="R110" s="2" t="s">
        <v>1553</v>
      </c>
      <c r="T110" s="2" t="str">
        <f t="shared" si="1"/>
        <v>Tel. +43 5634 6214 Mail: direktion@ms-lechtal.tsn.at</v>
      </c>
    </row>
    <row r="111" spans="1:20" ht="15" customHeight="1">
      <c r="A111" s="2" t="s">
        <v>6336</v>
      </c>
      <c r="B111" s="2" t="s">
        <v>6337</v>
      </c>
      <c r="C111" s="2" t="s">
        <v>1515</v>
      </c>
      <c r="D111" s="2" t="s">
        <v>1516</v>
      </c>
      <c r="E111" s="2" t="s">
        <v>6338</v>
      </c>
      <c r="F111" s="2" t="s">
        <v>2201</v>
      </c>
      <c r="G111" s="2" t="s">
        <v>6339</v>
      </c>
      <c r="H111" s="2" t="s">
        <v>6340</v>
      </c>
      <c r="I111" s="2" t="s">
        <v>6339</v>
      </c>
      <c r="J111" s="2" t="s">
        <v>6340</v>
      </c>
      <c r="K111" s="2" t="s">
        <v>6341</v>
      </c>
      <c r="L111" s="2" t="s">
        <v>2653</v>
      </c>
      <c r="M111" s="2" t="s">
        <v>2654</v>
      </c>
      <c r="N111" s="2" t="s">
        <v>6342</v>
      </c>
      <c r="O111" s="2" t="s">
        <v>6343</v>
      </c>
      <c r="P111" s="2" t="s">
        <v>6344</v>
      </c>
      <c r="Q111" s="2" t="s">
        <v>6345</v>
      </c>
      <c r="R111" s="2" t="s">
        <v>5719</v>
      </c>
      <c r="T111" s="2" t="str">
        <f t="shared" si="1"/>
        <v>Tel. 066488446164 Mail: direktion@ms-neustift.tsn.at</v>
      </c>
    </row>
    <row r="112" spans="1:20" ht="15" customHeight="1">
      <c r="A112" s="2" t="s">
        <v>4181</v>
      </c>
      <c r="B112" s="2" t="s">
        <v>4182</v>
      </c>
      <c r="C112" s="2" t="s">
        <v>1515</v>
      </c>
      <c r="D112" s="2" t="s">
        <v>1516</v>
      </c>
      <c r="E112" s="2" t="s">
        <v>4183</v>
      </c>
      <c r="F112" s="2" t="s">
        <v>345</v>
      </c>
      <c r="G112" s="2" t="s">
        <v>1121</v>
      </c>
      <c r="H112" s="2" t="s">
        <v>4184</v>
      </c>
      <c r="I112" s="2" t="s">
        <v>4185</v>
      </c>
      <c r="J112" s="2" t="s">
        <v>4186</v>
      </c>
      <c r="K112" s="2" t="s">
        <v>4187</v>
      </c>
      <c r="L112" s="2" t="s">
        <v>4160</v>
      </c>
      <c r="M112" s="2" t="s">
        <v>3486</v>
      </c>
      <c r="N112" s="2" t="s">
        <v>345</v>
      </c>
      <c r="O112" s="2" t="s">
        <v>1120</v>
      </c>
      <c r="P112" s="2" t="s">
        <v>4188</v>
      </c>
      <c r="Q112" s="2" t="s">
        <v>4189</v>
      </c>
      <c r="R112" s="2" t="s">
        <v>1706</v>
      </c>
      <c r="T112" s="2" t="str">
        <f t="shared" si="1"/>
        <v>Tel. +43 5356 62660 Mail: direktion@ms-kitzbuehel.tsn.at</v>
      </c>
    </row>
    <row r="113" spans="1:20" ht="15" customHeight="1">
      <c r="A113" s="2" t="s">
        <v>5041</v>
      </c>
      <c r="B113" s="2" t="s">
        <v>5042</v>
      </c>
      <c r="C113" s="2" t="s">
        <v>1515</v>
      </c>
      <c r="D113" s="2" t="s">
        <v>1516</v>
      </c>
      <c r="E113" s="2" t="s">
        <v>5043</v>
      </c>
      <c r="F113" s="2" t="s">
        <v>862</v>
      </c>
      <c r="G113" s="2" t="s">
        <v>5044</v>
      </c>
      <c r="H113" s="2" t="s">
        <v>5045</v>
      </c>
      <c r="I113" s="2" t="s">
        <v>5046</v>
      </c>
      <c r="J113" s="2" t="s">
        <v>5047</v>
      </c>
      <c r="K113" s="2" t="s">
        <v>5048</v>
      </c>
      <c r="L113" s="2" t="s">
        <v>4933</v>
      </c>
      <c r="M113" s="2" t="s">
        <v>4789</v>
      </c>
      <c r="N113" s="2" t="s">
        <v>862</v>
      </c>
      <c r="O113" s="2" t="s">
        <v>5049</v>
      </c>
      <c r="P113" s="2" t="s">
        <v>5049</v>
      </c>
      <c r="Q113" s="2" t="s">
        <v>5050</v>
      </c>
      <c r="R113" s="2" t="s">
        <v>6196</v>
      </c>
      <c r="T113" s="2" t="str">
        <f t="shared" si="1"/>
        <v>Tel. +43 676 887231222 Mail: direktion@msk-reutte.tsn.at</v>
      </c>
    </row>
    <row r="114" spans="1:20" ht="15" customHeight="1">
      <c r="A114" s="2" t="s">
        <v>4950</v>
      </c>
      <c r="B114" s="2" t="s">
        <v>4951</v>
      </c>
      <c r="C114" s="2" t="s">
        <v>1515</v>
      </c>
      <c r="D114" s="2" t="s">
        <v>1516</v>
      </c>
      <c r="E114" s="2" t="s">
        <v>4952</v>
      </c>
      <c r="F114" s="2" t="s">
        <v>862</v>
      </c>
      <c r="G114" s="2" t="s">
        <v>4953</v>
      </c>
      <c r="H114" s="2" t="s">
        <v>4954</v>
      </c>
      <c r="I114" s="2" t="s">
        <v>6921</v>
      </c>
      <c r="J114" s="2" t="s">
        <v>6922</v>
      </c>
      <c r="K114" s="2" t="s">
        <v>4955</v>
      </c>
      <c r="L114" s="2" t="s">
        <v>4933</v>
      </c>
      <c r="M114" s="2" t="s">
        <v>4789</v>
      </c>
      <c r="N114" s="2" t="s">
        <v>862</v>
      </c>
      <c r="O114" s="2" t="s">
        <v>1293</v>
      </c>
      <c r="P114" s="2" t="s">
        <v>6923</v>
      </c>
      <c r="Q114" s="2" t="s">
        <v>4956</v>
      </c>
      <c r="R114" s="2" t="s">
        <v>2461</v>
      </c>
      <c r="T114" s="2" t="str">
        <f t="shared" si="1"/>
        <v>Tel. +43 5672 72317 Mail: direktion@msu-reutte.tsn.at</v>
      </c>
    </row>
    <row r="115" spans="1:20" ht="15" customHeight="1">
      <c r="A115" s="2" t="s">
        <v>1971</v>
      </c>
      <c r="B115" s="2" t="s">
        <v>1972</v>
      </c>
      <c r="C115" s="2" t="s">
        <v>1515</v>
      </c>
      <c r="D115" s="2" t="s">
        <v>1516</v>
      </c>
      <c r="E115" s="2" t="s">
        <v>1973</v>
      </c>
      <c r="F115" s="2" t="s">
        <v>241</v>
      </c>
      <c r="G115" s="2" t="s">
        <v>1974</v>
      </c>
      <c r="H115" s="2" t="s">
        <v>1975</v>
      </c>
      <c r="I115" s="2" t="s">
        <v>1976</v>
      </c>
      <c r="J115" s="2" t="s">
        <v>1977</v>
      </c>
      <c r="K115" s="2" t="s">
        <v>1978</v>
      </c>
      <c r="L115" s="2" t="s">
        <v>1937</v>
      </c>
      <c r="M115" s="2" t="s">
        <v>1938</v>
      </c>
      <c r="N115" s="2" t="s">
        <v>241</v>
      </c>
      <c r="O115" s="2" t="s">
        <v>1033</v>
      </c>
      <c r="P115" s="2" t="s">
        <v>1979</v>
      </c>
      <c r="Q115" s="2" t="s">
        <v>1980</v>
      </c>
      <c r="R115" s="2" t="s">
        <v>6487</v>
      </c>
      <c r="T115" s="2" t="str">
        <f t="shared" si="1"/>
        <v>Tel. +43 5412 6685521 Mail: direktion@musikms-imst.tsn.at</v>
      </c>
    </row>
    <row r="116" spans="1:20" ht="15" customHeight="1">
      <c r="A116" s="2" t="s">
        <v>1788</v>
      </c>
      <c r="B116" s="2" t="s">
        <v>1789</v>
      </c>
      <c r="C116" s="2" t="s">
        <v>1515</v>
      </c>
      <c r="D116" s="2" t="s">
        <v>1530</v>
      </c>
      <c r="E116" s="2" t="s">
        <v>1790</v>
      </c>
      <c r="F116" s="2" t="s">
        <v>1070</v>
      </c>
      <c r="G116" s="2" t="s">
        <v>1791</v>
      </c>
      <c r="H116" s="2" t="s">
        <v>1792</v>
      </c>
      <c r="I116" s="2" t="s">
        <v>1793</v>
      </c>
      <c r="J116" s="2" t="s">
        <v>1794</v>
      </c>
      <c r="K116" s="2" t="s">
        <v>1795</v>
      </c>
      <c r="L116" s="2" t="s">
        <v>1523</v>
      </c>
      <c r="M116" s="2" t="s">
        <v>1524</v>
      </c>
      <c r="N116" s="2" t="s">
        <v>1525</v>
      </c>
      <c r="O116" s="2" t="s">
        <v>1399</v>
      </c>
      <c r="P116" s="2" t="s">
        <v>6619</v>
      </c>
      <c r="Q116" s="2" t="s">
        <v>237</v>
      </c>
      <c r="R116" s="2" t="s">
        <v>3643</v>
      </c>
      <c r="T116" s="2" t="str">
        <f t="shared" si="1"/>
        <v>Tel. +43 660 6610521 Mail: direktion@vs-kettenbruecke.tsn.at</v>
      </c>
    </row>
    <row r="117" spans="1:20" ht="15" customHeight="1">
      <c r="A117" s="2" t="s">
        <v>2277</v>
      </c>
      <c r="B117" s="2" t="s">
        <v>2278</v>
      </c>
      <c r="C117" s="2" t="s">
        <v>1515</v>
      </c>
      <c r="D117" s="2" t="s">
        <v>1683</v>
      </c>
      <c r="E117" s="2" t="s">
        <v>2279</v>
      </c>
      <c r="F117" s="2" t="s">
        <v>2201</v>
      </c>
      <c r="G117" s="2" t="s">
        <v>2280</v>
      </c>
      <c r="H117" s="2" t="s">
        <v>2281</v>
      </c>
      <c r="I117" s="2" t="s">
        <v>6663</v>
      </c>
      <c r="J117" s="2" t="s">
        <v>6664</v>
      </c>
      <c r="K117" s="2" t="s">
        <v>2282</v>
      </c>
      <c r="L117" s="2" t="s">
        <v>2258</v>
      </c>
      <c r="M117" s="2" t="s">
        <v>2259</v>
      </c>
      <c r="N117" s="2" t="s">
        <v>2260</v>
      </c>
      <c r="O117" s="2" t="s">
        <v>988</v>
      </c>
      <c r="P117" s="2" t="s">
        <v>2283</v>
      </c>
      <c r="Q117" s="2" t="s">
        <v>812</v>
      </c>
      <c r="R117" s="2" t="s">
        <v>6234</v>
      </c>
      <c r="T117" s="2" t="str">
        <f t="shared" si="1"/>
        <v>Tel. +43 5234 68990 Mail: direktion@pts-axams.tsn.at</v>
      </c>
    </row>
    <row r="118" spans="1:20" ht="15" customHeight="1">
      <c r="A118" s="2" t="s">
        <v>3596</v>
      </c>
      <c r="B118" s="2" t="s">
        <v>3597</v>
      </c>
      <c r="C118" s="2" t="s">
        <v>1515</v>
      </c>
      <c r="D118" s="2" t="s">
        <v>1683</v>
      </c>
      <c r="E118" s="2" t="s">
        <v>3598</v>
      </c>
      <c r="F118" s="2" t="s">
        <v>664</v>
      </c>
      <c r="G118" s="2" t="s">
        <v>6836</v>
      </c>
      <c r="H118" s="2" t="s">
        <v>6837</v>
      </c>
      <c r="I118" s="2" t="s">
        <v>3601</v>
      </c>
      <c r="J118" s="2" t="s">
        <v>3602</v>
      </c>
      <c r="K118" s="2" t="s">
        <v>3603</v>
      </c>
      <c r="L118" s="2" t="s">
        <v>3591</v>
      </c>
      <c r="M118" s="2" t="s">
        <v>3592</v>
      </c>
      <c r="N118" s="2" t="s">
        <v>3593</v>
      </c>
      <c r="O118" s="2" t="s">
        <v>1166</v>
      </c>
      <c r="P118" s="2" t="s">
        <v>6838</v>
      </c>
      <c r="Q118" s="2" t="s">
        <v>1167</v>
      </c>
      <c r="R118" s="2" t="s">
        <v>4531</v>
      </c>
      <c r="T118" s="2" t="str">
        <f t="shared" si="1"/>
        <v>Tel. +43 5337 6224060 Mail: direktion@PTS-Brixlegg.tsn.at</v>
      </c>
    </row>
    <row r="119" spans="1:20" ht="15" customHeight="1">
      <c r="A119" s="2" t="s">
        <v>5362</v>
      </c>
      <c r="B119" s="2" t="s">
        <v>5363</v>
      </c>
      <c r="C119" s="2" t="s">
        <v>1515</v>
      </c>
      <c r="D119" s="2" t="s">
        <v>1683</v>
      </c>
      <c r="E119" s="2" t="s">
        <v>5364</v>
      </c>
      <c r="F119" s="2" t="s">
        <v>474</v>
      </c>
      <c r="G119" s="2" t="s">
        <v>479</v>
      </c>
      <c r="H119" s="2" t="s">
        <v>5365</v>
      </c>
      <c r="I119" s="2" t="s">
        <v>5366</v>
      </c>
      <c r="J119" s="2" t="s">
        <v>5367</v>
      </c>
      <c r="K119" s="2" t="s">
        <v>5368</v>
      </c>
      <c r="L119" s="2" t="s">
        <v>5357</v>
      </c>
      <c r="M119" s="2" t="s">
        <v>5358</v>
      </c>
      <c r="N119" s="2" t="s">
        <v>5359</v>
      </c>
      <c r="O119" s="2" t="s">
        <v>1341</v>
      </c>
      <c r="Q119" s="2" t="s">
        <v>478</v>
      </c>
      <c r="R119" s="2" t="s">
        <v>1595</v>
      </c>
      <c r="T119" s="2" t="str">
        <f t="shared" si="1"/>
        <v>Tel. +43 5288 63167 Mail: direktion@pts-fuegen.tsn.at</v>
      </c>
    </row>
    <row r="120" spans="1:20" ht="15" customHeight="1">
      <c r="A120" s="2" t="s">
        <v>2868</v>
      </c>
      <c r="B120" s="2" t="s">
        <v>2869</v>
      </c>
      <c r="C120" s="2" t="s">
        <v>1515</v>
      </c>
      <c r="D120" s="2" t="s">
        <v>1683</v>
      </c>
      <c r="E120" s="2" t="s">
        <v>2870</v>
      </c>
      <c r="F120" s="2" t="s">
        <v>2061</v>
      </c>
      <c r="G120" s="2" t="s">
        <v>2871</v>
      </c>
      <c r="H120" s="2" t="s">
        <v>2872</v>
      </c>
      <c r="I120" s="2" t="s">
        <v>2873</v>
      </c>
      <c r="J120" s="2" t="s">
        <v>2874</v>
      </c>
      <c r="K120" s="2" t="s">
        <v>2875</v>
      </c>
      <c r="L120" s="2" t="s">
        <v>2864</v>
      </c>
      <c r="M120" s="2" t="s">
        <v>2865</v>
      </c>
      <c r="N120" s="2" t="s">
        <v>2866</v>
      </c>
      <c r="O120" s="2" t="s">
        <v>948</v>
      </c>
      <c r="Q120" s="2" t="s">
        <v>202</v>
      </c>
      <c r="R120" s="2" t="s">
        <v>3098</v>
      </c>
      <c r="T120" s="2" t="str">
        <f t="shared" si="1"/>
        <v>Tel. +43 5223 45027 Mail: direktion@pts-hall.tsn.at</v>
      </c>
    </row>
    <row r="121" spans="1:20" ht="15" customHeight="1">
      <c r="A121" s="2" t="s">
        <v>1989</v>
      </c>
      <c r="B121" s="2" t="s">
        <v>1990</v>
      </c>
      <c r="C121" s="2" t="s">
        <v>1515</v>
      </c>
      <c r="D121" s="2" t="s">
        <v>1683</v>
      </c>
      <c r="E121" s="2" t="s">
        <v>1991</v>
      </c>
      <c r="F121" s="2" t="s">
        <v>241</v>
      </c>
      <c r="G121" s="2" t="s">
        <v>1992</v>
      </c>
      <c r="H121" s="2" t="s">
        <v>1993</v>
      </c>
      <c r="I121" s="2" t="s">
        <v>1994</v>
      </c>
      <c r="J121" s="2" t="s">
        <v>1995</v>
      </c>
      <c r="K121" s="2" t="s">
        <v>1996</v>
      </c>
      <c r="L121" s="2" t="s">
        <v>1937</v>
      </c>
      <c r="M121" s="2" t="s">
        <v>1938</v>
      </c>
      <c r="N121" s="2" t="s">
        <v>241</v>
      </c>
      <c r="O121" s="2" t="s">
        <v>1034</v>
      </c>
      <c r="P121" s="2" t="s">
        <v>1997</v>
      </c>
      <c r="Q121" s="2" t="s">
        <v>251</v>
      </c>
      <c r="R121" s="2" t="s">
        <v>6102</v>
      </c>
      <c r="T121" s="2" t="str">
        <f t="shared" si="1"/>
        <v>Tel. +43 5412 66216 Mail: direktion@pts-imst.tsn.at</v>
      </c>
    </row>
    <row r="122" spans="1:20" ht="15" customHeight="1">
      <c r="A122" s="2" t="s">
        <v>1681</v>
      </c>
      <c r="B122" s="2" t="s">
        <v>1682</v>
      </c>
      <c r="C122" s="2" t="s">
        <v>1515</v>
      </c>
      <c r="D122" s="2" t="s">
        <v>1683</v>
      </c>
      <c r="E122" s="2" t="s">
        <v>1684</v>
      </c>
      <c r="F122" s="2" t="s">
        <v>1070</v>
      </c>
      <c r="G122" s="2" t="s">
        <v>1685</v>
      </c>
      <c r="H122" s="2" t="s">
        <v>1686</v>
      </c>
      <c r="I122" s="2" t="s">
        <v>1687</v>
      </c>
      <c r="J122" s="2" t="s">
        <v>1688</v>
      </c>
      <c r="K122" s="2" t="s">
        <v>1689</v>
      </c>
      <c r="L122" s="2" t="s">
        <v>1523</v>
      </c>
      <c r="M122" s="2" t="s">
        <v>1524</v>
      </c>
      <c r="N122" s="2" t="s">
        <v>1525</v>
      </c>
      <c r="O122" s="2" t="s">
        <v>1090</v>
      </c>
      <c r="P122" s="2" t="s">
        <v>6614</v>
      </c>
      <c r="Q122" s="2" t="s">
        <v>739</v>
      </c>
      <c r="R122" s="2" t="s">
        <v>5610</v>
      </c>
      <c r="T122" s="2" t="str">
        <f t="shared" si="1"/>
        <v>Tel. +43 512 345235600 Mail: direktion@pts-innsbruck.tsn.at</v>
      </c>
    </row>
    <row r="123" spans="1:20" ht="15" customHeight="1">
      <c r="A123" s="2" t="s">
        <v>6110</v>
      </c>
      <c r="B123" s="2" t="s">
        <v>6111</v>
      </c>
      <c r="C123" s="2" t="s">
        <v>1515</v>
      </c>
      <c r="D123" s="2" t="s">
        <v>1683</v>
      </c>
      <c r="E123" s="2" t="s">
        <v>6112</v>
      </c>
      <c r="F123" s="2" t="s">
        <v>474</v>
      </c>
      <c r="G123" s="2" t="s">
        <v>6113</v>
      </c>
      <c r="H123" s="2" t="s">
        <v>6114</v>
      </c>
      <c r="I123" s="2" t="s">
        <v>1935</v>
      </c>
      <c r="J123" s="2" t="s">
        <v>7017</v>
      </c>
      <c r="K123" s="2" t="s">
        <v>6096</v>
      </c>
      <c r="L123" s="2" t="s">
        <v>6097</v>
      </c>
      <c r="M123" s="2" t="s">
        <v>6098</v>
      </c>
      <c r="N123" s="2" t="s">
        <v>6099</v>
      </c>
      <c r="O123" s="2" t="s">
        <v>7018</v>
      </c>
      <c r="Q123" s="2" t="s">
        <v>477</v>
      </c>
      <c r="T123" s="2" t="str">
        <f t="shared" si="1"/>
        <v>Tel. +43 5244 6264130 Mail: direktion@pts-jenbach.tsn.at</v>
      </c>
    </row>
    <row r="124" spans="1:20" ht="15" customHeight="1">
      <c r="A124" s="2" t="s">
        <v>2482</v>
      </c>
      <c r="B124" s="2" t="s">
        <v>2483</v>
      </c>
      <c r="C124" s="2" t="s">
        <v>1515</v>
      </c>
      <c r="D124" s="2" t="s">
        <v>1683</v>
      </c>
      <c r="E124" s="2" t="s">
        <v>2484</v>
      </c>
      <c r="F124" s="2" t="s">
        <v>2201</v>
      </c>
      <c r="G124" s="2" t="s">
        <v>330</v>
      </c>
      <c r="H124" s="2" t="s">
        <v>2485</v>
      </c>
      <c r="I124" s="2" t="s">
        <v>2486</v>
      </c>
      <c r="J124" s="2" t="s">
        <v>2487</v>
      </c>
      <c r="K124" s="2" t="s">
        <v>6238</v>
      </c>
      <c r="L124" s="2" t="s">
        <v>2488</v>
      </c>
      <c r="M124" s="2" t="s">
        <v>2489</v>
      </c>
      <c r="N124" s="2" t="s">
        <v>2490</v>
      </c>
      <c r="O124" s="2" t="s">
        <v>1413</v>
      </c>
      <c r="P124" s="2" t="s">
        <v>2491</v>
      </c>
      <c r="Q124" s="2" t="s">
        <v>329</v>
      </c>
      <c r="R124" s="2" t="s">
        <v>3093</v>
      </c>
      <c r="T124" s="2" t="str">
        <f t="shared" si="1"/>
        <v>Tel. +43 664 88927057 Mail: direktion@pts-kematen.tsn.at</v>
      </c>
    </row>
    <row r="125" spans="1:20" ht="15" customHeight="1">
      <c r="A125" s="2" t="s">
        <v>3864</v>
      </c>
      <c r="B125" s="2" t="s">
        <v>3865</v>
      </c>
      <c r="C125" s="2" t="s">
        <v>1515</v>
      </c>
      <c r="D125" s="2" t="s">
        <v>1683</v>
      </c>
      <c r="E125" s="2" t="s">
        <v>3866</v>
      </c>
      <c r="F125" s="2" t="s">
        <v>664</v>
      </c>
      <c r="G125" s="2" t="s">
        <v>3867</v>
      </c>
      <c r="H125" s="2" t="s">
        <v>3868</v>
      </c>
      <c r="I125" s="2" t="s">
        <v>3869</v>
      </c>
      <c r="J125" s="2" t="s">
        <v>3870</v>
      </c>
      <c r="K125" s="2" t="s">
        <v>3871</v>
      </c>
      <c r="L125" s="2" t="s">
        <v>3861</v>
      </c>
      <c r="M125" s="2" t="s">
        <v>3862</v>
      </c>
      <c r="N125" s="2" t="s">
        <v>664</v>
      </c>
      <c r="O125" s="2" t="s">
        <v>1168</v>
      </c>
      <c r="P125" s="2" t="s">
        <v>3872</v>
      </c>
      <c r="Q125" s="2" t="s">
        <v>490</v>
      </c>
      <c r="T125" s="2" t="str">
        <f t="shared" si="1"/>
        <v>Tel. +43 5372 602170 Mail: direktion@pts-kufstein.tsn.at</v>
      </c>
    </row>
    <row r="126" spans="1:20" ht="15" customHeight="1">
      <c r="A126" s="2" t="s">
        <v>5423</v>
      </c>
      <c r="B126" s="2" t="s">
        <v>5424</v>
      </c>
      <c r="C126" s="2" t="s">
        <v>1515</v>
      </c>
      <c r="D126" s="2" t="s">
        <v>1683</v>
      </c>
      <c r="E126" s="2" t="s">
        <v>5425</v>
      </c>
      <c r="F126" s="2" t="s">
        <v>748</v>
      </c>
      <c r="G126" s="2" t="s">
        <v>1464</v>
      </c>
      <c r="H126" s="2" t="s">
        <v>5426</v>
      </c>
      <c r="I126" s="2" t="s">
        <v>5427</v>
      </c>
      <c r="J126" s="2" t="s">
        <v>5428</v>
      </c>
      <c r="K126" s="2" t="s">
        <v>5429</v>
      </c>
      <c r="L126" s="2" t="s">
        <v>5430</v>
      </c>
      <c r="M126" s="2" t="s">
        <v>4032</v>
      </c>
      <c r="N126" s="2" t="s">
        <v>748</v>
      </c>
      <c r="O126" s="2" t="s">
        <v>1207</v>
      </c>
      <c r="P126" s="2" t="s">
        <v>5431</v>
      </c>
      <c r="Q126" s="2" t="s">
        <v>749</v>
      </c>
      <c r="T126" s="2" t="str">
        <f t="shared" si="1"/>
        <v>Tel. +43 5442 62762 Mail: direktion@pts-landeck.tsn.at</v>
      </c>
    </row>
    <row r="127" spans="1:20" ht="15" customHeight="1">
      <c r="A127" s="2" t="s">
        <v>4630</v>
      </c>
      <c r="B127" s="2" t="s">
        <v>4631</v>
      </c>
      <c r="C127" s="2" t="s">
        <v>1515</v>
      </c>
      <c r="D127" s="2" t="s">
        <v>1683</v>
      </c>
      <c r="E127" s="2" t="s">
        <v>4632</v>
      </c>
      <c r="F127" s="2" t="s">
        <v>796</v>
      </c>
      <c r="G127" s="2" t="s">
        <v>1472</v>
      </c>
      <c r="H127" s="2" t="s">
        <v>4633</v>
      </c>
      <c r="I127" s="2" t="s">
        <v>4634</v>
      </c>
      <c r="J127" s="2" t="s">
        <v>4635</v>
      </c>
      <c r="K127" s="2" t="s">
        <v>4636</v>
      </c>
      <c r="L127" s="2" t="s">
        <v>4616</v>
      </c>
      <c r="M127" s="2" t="s">
        <v>4617</v>
      </c>
      <c r="N127" s="2" t="s">
        <v>796</v>
      </c>
      <c r="O127" s="2" t="s">
        <v>1250</v>
      </c>
      <c r="Q127" s="2" t="s">
        <v>797</v>
      </c>
      <c r="R127" s="2" t="s">
        <v>2657</v>
      </c>
      <c r="T127" s="2" t="str">
        <f t="shared" si="1"/>
        <v>Tel. +43 4852 63417 Mail: direktion@pts-lienz.tsn.at</v>
      </c>
    </row>
    <row r="128" spans="1:20" ht="15" customHeight="1">
      <c r="A128" s="2" t="s">
        <v>4727</v>
      </c>
      <c r="B128" s="2" t="s">
        <v>4728</v>
      </c>
      <c r="C128" s="2" t="s">
        <v>1515</v>
      </c>
      <c r="D128" s="2" t="s">
        <v>1683</v>
      </c>
      <c r="E128" s="2" t="s">
        <v>4729</v>
      </c>
      <c r="F128" s="2" t="s">
        <v>796</v>
      </c>
      <c r="G128" s="2" t="s">
        <v>4730</v>
      </c>
      <c r="H128" s="2" t="s">
        <v>4731</v>
      </c>
      <c r="I128" s="2" t="s">
        <v>4732</v>
      </c>
      <c r="J128" s="2" t="s">
        <v>4733</v>
      </c>
      <c r="K128" s="2" t="s">
        <v>4712</v>
      </c>
      <c r="L128" s="2" t="s">
        <v>4626</v>
      </c>
      <c r="M128" s="2" t="s">
        <v>4627</v>
      </c>
      <c r="N128" s="2" t="s">
        <v>4724</v>
      </c>
      <c r="O128" s="2" t="s">
        <v>1251</v>
      </c>
      <c r="P128" s="2" t="s">
        <v>4734</v>
      </c>
      <c r="Q128" s="2" t="s">
        <v>0</v>
      </c>
      <c r="R128" s="2" t="s">
        <v>4792</v>
      </c>
      <c r="T128" s="2" t="str">
        <f t="shared" si="1"/>
        <v>Tel. +43 4875 5133428 Mail: direktion@pts-matreiosttirol.tsn.at</v>
      </c>
    </row>
    <row r="129" spans="1:20" ht="15" customHeight="1">
      <c r="A129" s="2" t="s">
        <v>6116</v>
      </c>
      <c r="B129" s="2" t="s">
        <v>6117</v>
      </c>
      <c r="C129" s="2" t="s">
        <v>1515</v>
      </c>
      <c r="D129" s="2" t="s">
        <v>1683</v>
      </c>
      <c r="E129" s="2" t="s">
        <v>6118</v>
      </c>
      <c r="F129" s="2" t="s">
        <v>474</v>
      </c>
      <c r="G129" s="2" t="s">
        <v>5853</v>
      </c>
      <c r="H129" s="2" t="s">
        <v>5854</v>
      </c>
      <c r="I129" s="2" t="s">
        <v>7023</v>
      </c>
      <c r="J129" s="2" t="s">
        <v>7024</v>
      </c>
      <c r="K129" s="2" t="s">
        <v>6119</v>
      </c>
      <c r="L129" s="2" t="s">
        <v>6120</v>
      </c>
      <c r="M129" s="2" t="s">
        <v>5304</v>
      </c>
      <c r="N129" s="2" t="s">
        <v>6121</v>
      </c>
      <c r="O129" s="2" t="s">
        <v>1342</v>
      </c>
      <c r="Q129" s="2" t="s">
        <v>486</v>
      </c>
      <c r="T129" s="2" t="str">
        <f t="shared" si="1"/>
        <v>Tel. +43 5285 6492731 Mail: direktion@pts-mayrhofen.tsn.at</v>
      </c>
    </row>
    <row r="130" spans="1:20" ht="15" customHeight="1">
      <c r="A130" s="2" t="s">
        <v>2398</v>
      </c>
      <c r="B130" s="2" t="s">
        <v>2399</v>
      </c>
      <c r="C130" s="2" t="s">
        <v>1515</v>
      </c>
      <c r="D130" s="2" t="s">
        <v>1683</v>
      </c>
      <c r="E130" s="2" t="s">
        <v>2400</v>
      </c>
      <c r="F130" s="2" t="s">
        <v>241</v>
      </c>
      <c r="G130" s="2" t="s">
        <v>2401</v>
      </c>
      <c r="H130" s="2" t="s">
        <v>2402</v>
      </c>
      <c r="I130" s="2" t="s">
        <v>6682</v>
      </c>
      <c r="J130" s="2" t="s">
        <v>6683</v>
      </c>
      <c r="K130" s="2" t="s">
        <v>2396</v>
      </c>
      <c r="L130" s="2" t="s">
        <v>1897</v>
      </c>
      <c r="M130" s="2" t="s">
        <v>1898</v>
      </c>
      <c r="N130" s="2" t="s">
        <v>2037</v>
      </c>
      <c r="O130" s="2" t="s">
        <v>1035</v>
      </c>
      <c r="P130" s="2" t="s">
        <v>2403</v>
      </c>
      <c r="Q130" s="2" t="s">
        <v>247</v>
      </c>
      <c r="R130" s="2" t="s">
        <v>5840</v>
      </c>
      <c r="T130" s="2" t="str">
        <f t="shared" ref="T130:T193" si="2">"Tel."&amp;" "&amp;O130&amp;" "&amp;"Mail:"&amp;" "&amp;Q130</f>
        <v>Tel. +43 5253 65092 Mail: direktion@pts-laengenfeld.tsn.at</v>
      </c>
    </row>
    <row r="131" spans="1:20" ht="15" customHeight="1">
      <c r="A131" s="2" t="s">
        <v>4359</v>
      </c>
      <c r="B131" s="2" t="s">
        <v>4360</v>
      </c>
      <c r="C131" s="2" t="s">
        <v>1515</v>
      </c>
      <c r="D131" s="2" t="s">
        <v>1683</v>
      </c>
      <c r="E131" s="2" t="s">
        <v>4361</v>
      </c>
      <c r="F131" s="2" t="s">
        <v>748</v>
      </c>
      <c r="G131" s="2" t="s">
        <v>4362</v>
      </c>
      <c r="H131" s="2" t="s">
        <v>4363</v>
      </c>
      <c r="I131" s="2" t="s">
        <v>4364</v>
      </c>
      <c r="J131" s="2" t="s">
        <v>4365</v>
      </c>
      <c r="K131" s="2" t="s">
        <v>4355</v>
      </c>
      <c r="L131" s="2" t="s">
        <v>4345</v>
      </c>
      <c r="M131" s="2" t="s">
        <v>4346</v>
      </c>
      <c r="N131" s="2" t="s">
        <v>4356</v>
      </c>
      <c r="O131" s="2" t="s">
        <v>1208</v>
      </c>
      <c r="P131" s="2" t="s">
        <v>4366</v>
      </c>
      <c r="Q131" s="2" t="s">
        <v>9</v>
      </c>
      <c r="T131" s="2" t="str">
        <f t="shared" si="2"/>
        <v>Tel. +43 5472 639620 Mail: direktion@pts-prutz.tsn.at</v>
      </c>
    </row>
    <row r="132" spans="1:20" ht="15" customHeight="1">
      <c r="A132" s="2" t="s">
        <v>5052</v>
      </c>
      <c r="B132" s="2" t="s">
        <v>5053</v>
      </c>
      <c r="C132" s="2" t="s">
        <v>1515</v>
      </c>
      <c r="D132" s="2" t="s">
        <v>1683</v>
      </c>
      <c r="E132" s="2" t="s">
        <v>5054</v>
      </c>
      <c r="F132" s="2" t="s">
        <v>862</v>
      </c>
      <c r="G132" s="2" t="s">
        <v>1295</v>
      </c>
      <c r="H132" s="2" t="s">
        <v>5055</v>
      </c>
      <c r="I132" s="2" t="s">
        <v>6926</v>
      </c>
      <c r="J132" s="2" t="s">
        <v>6927</v>
      </c>
      <c r="K132" s="2" t="s">
        <v>5056</v>
      </c>
      <c r="L132" s="2" t="s">
        <v>4933</v>
      </c>
      <c r="M132" s="2" t="s">
        <v>4789</v>
      </c>
      <c r="N132" s="2" t="s">
        <v>862</v>
      </c>
      <c r="O132" s="2" t="s">
        <v>6928</v>
      </c>
      <c r="P132" s="2" t="s">
        <v>5057</v>
      </c>
      <c r="Q132" s="2" t="s">
        <v>863</v>
      </c>
      <c r="T132" s="2" t="str">
        <f t="shared" si="2"/>
        <v>Tel. +43 5672 72318 Mail: direktion@pts-reutte.tsn.at</v>
      </c>
    </row>
    <row r="133" spans="1:20" ht="15" customHeight="1">
      <c r="A133" s="2" t="s">
        <v>6326</v>
      </c>
      <c r="B133" s="2" t="s">
        <v>6327</v>
      </c>
      <c r="C133" s="2" t="s">
        <v>1515</v>
      </c>
      <c r="D133" s="2" t="s">
        <v>1683</v>
      </c>
      <c r="E133" s="2" t="s">
        <v>6328</v>
      </c>
      <c r="F133" s="2" t="s">
        <v>474</v>
      </c>
      <c r="G133" s="2" t="s">
        <v>6329</v>
      </c>
      <c r="H133" s="2" t="s">
        <v>6330</v>
      </c>
      <c r="I133" s="2" t="s">
        <v>6331</v>
      </c>
      <c r="J133" s="2" t="s">
        <v>6332</v>
      </c>
      <c r="K133" s="2" t="s">
        <v>6333</v>
      </c>
      <c r="L133" s="2" t="s">
        <v>5594</v>
      </c>
      <c r="M133" s="2" t="s">
        <v>5595</v>
      </c>
      <c r="N133" s="2" t="s">
        <v>474</v>
      </c>
      <c r="O133" s="2" t="s">
        <v>1343</v>
      </c>
      <c r="P133" s="2" t="s">
        <v>6334</v>
      </c>
      <c r="Q133" s="2" t="s">
        <v>475</v>
      </c>
      <c r="R133" s="2" t="s">
        <v>3261</v>
      </c>
      <c r="T133" s="2" t="str">
        <f t="shared" si="2"/>
        <v>Tel. +43 5242 63344 Mail: direktion@pts-schwaz.tsn.at</v>
      </c>
    </row>
    <row r="134" spans="1:20" ht="15" customHeight="1">
      <c r="A134" s="2" t="s">
        <v>5152</v>
      </c>
      <c r="B134" s="2" t="s">
        <v>5153</v>
      </c>
      <c r="C134" s="2" t="s">
        <v>1515</v>
      </c>
      <c r="D134" s="2" t="s">
        <v>1683</v>
      </c>
      <c r="E134" s="2" t="s">
        <v>5154</v>
      </c>
      <c r="F134" s="2" t="s">
        <v>796</v>
      </c>
      <c r="G134" s="2" t="s">
        <v>5155</v>
      </c>
      <c r="H134" s="2" t="s">
        <v>5156</v>
      </c>
      <c r="I134" s="2" t="s">
        <v>1473</v>
      </c>
      <c r="J134" s="2" t="s">
        <v>5157</v>
      </c>
      <c r="K134" s="2" t="s">
        <v>5158</v>
      </c>
      <c r="L134" s="2" t="s">
        <v>5159</v>
      </c>
      <c r="M134" s="2" t="s">
        <v>5160</v>
      </c>
      <c r="N134" s="2" t="s">
        <v>5161</v>
      </c>
      <c r="O134" s="2" t="s">
        <v>1252</v>
      </c>
      <c r="P134" s="2" t="s">
        <v>5162</v>
      </c>
      <c r="Q134" s="2" t="s">
        <v>745</v>
      </c>
      <c r="R134" s="2" t="s">
        <v>5266</v>
      </c>
      <c r="T134" s="2" t="str">
        <f t="shared" si="2"/>
        <v>Tel. +43 4842 6344 Mail: direktion@pts-sillian.tsn.at</v>
      </c>
    </row>
    <row r="135" spans="1:20" ht="15" customHeight="1">
      <c r="A135" s="2" t="s">
        <v>2155</v>
      </c>
      <c r="B135" s="2" t="s">
        <v>2156</v>
      </c>
      <c r="C135" s="2" t="s">
        <v>1515</v>
      </c>
      <c r="D135" s="2" t="s">
        <v>1683</v>
      </c>
      <c r="E135" s="2" t="s">
        <v>2157</v>
      </c>
      <c r="F135" s="2" t="s">
        <v>241</v>
      </c>
      <c r="G135" s="2" t="s">
        <v>1438</v>
      </c>
      <c r="H135" s="2" t="s">
        <v>2147</v>
      </c>
      <c r="I135" s="2" t="s">
        <v>2158</v>
      </c>
      <c r="J135" s="2" t="s">
        <v>2159</v>
      </c>
      <c r="K135" s="2" t="s">
        <v>2148</v>
      </c>
      <c r="L135" s="2" t="s">
        <v>2149</v>
      </c>
      <c r="M135" s="2" t="s">
        <v>2150</v>
      </c>
      <c r="N135" s="2" t="s">
        <v>2151</v>
      </c>
      <c r="O135" s="2" t="s">
        <v>1437</v>
      </c>
      <c r="P135" s="2" t="s">
        <v>2160</v>
      </c>
      <c r="Q135" s="2" t="s">
        <v>242</v>
      </c>
      <c r="R135" s="2" t="s">
        <v>6207</v>
      </c>
      <c r="T135" s="2" t="str">
        <f t="shared" si="2"/>
        <v>Tel. +43 5263 630121 Mail: direktion@pts-silz.tsn.at</v>
      </c>
    </row>
    <row r="136" spans="1:20" ht="15" customHeight="1">
      <c r="A136" s="2" t="s">
        <v>3465</v>
      </c>
      <c r="B136" s="2" t="s">
        <v>3466</v>
      </c>
      <c r="C136" s="2" t="s">
        <v>1515</v>
      </c>
      <c r="D136" s="2" t="s">
        <v>1683</v>
      </c>
      <c r="E136" s="2" t="s">
        <v>3467</v>
      </c>
      <c r="F136" s="2" t="s">
        <v>345</v>
      </c>
      <c r="G136" s="2" t="s">
        <v>1442</v>
      </c>
      <c r="H136" s="2" t="s">
        <v>3468</v>
      </c>
      <c r="I136" s="2" t="s">
        <v>3169</v>
      </c>
      <c r="J136" s="2" t="s">
        <v>3170</v>
      </c>
      <c r="K136" s="2" t="s">
        <v>3469</v>
      </c>
      <c r="L136" s="2" t="s">
        <v>3432</v>
      </c>
      <c r="M136" s="2" t="s">
        <v>3433</v>
      </c>
      <c r="N136" s="2" t="s">
        <v>3434</v>
      </c>
      <c r="O136" s="2" t="s">
        <v>1128</v>
      </c>
      <c r="P136" s="2" t="s">
        <v>3470</v>
      </c>
      <c r="Q136" s="2" t="s">
        <v>353</v>
      </c>
      <c r="T136" s="2" t="str">
        <f t="shared" si="2"/>
        <v>Tel. +43 5352 6900810 Mail: direktion@pts-stjohann.tsn.at</v>
      </c>
    </row>
    <row r="137" spans="1:20" ht="15" customHeight="1">
      <c r="A137" s="2" t="s">
        <v>6347</v>
      </c>
      <c r="B137" s="2" t="s">
        <v>6348</v>
      </c>
      <c r="C137" s="2" t="s">
        <v>1515</v>
      </c>
      <c r="D137" s="2" t="s">
        <v>1683</v>
      </c>
      <c r="E137" s="2" t="s">
        <v>6349</v>
      </c>
      <c r="F137" s="2" t="s">
        <v>2201</v>
      </c>
      <c r="G137" s="2" t="s">
        <v>6350</v>
      </c>
      <c r="H137" s="2" t="s">
        <v>6351</v>
      </c>
      <c r="I137" s="2" t="s">
        <v>6352</v>
      </c>
      <c r="J137" s="2" t="s">
        <v>6353</v>
      </c>
      <c r="K137" s="2" t="s">
        <v>6341</v>
      </c>
      <c r="L137" s="2" t="s">
        <v>2653</v>
      </c>
      <c r="M137" s="2" t="s">
        <v>2654</v>
      </c>
      <c r="N137" s="2" t="s">
        <v>6342</v>
      </c>
      <c r="O137" s="2" t="s">
        <v>989</v>
      </c>
      <c r="P137" s="2" t="s">
        <v>6354</v>
      </c>
      <c r="Q137" s="2" t="s">
        <v>366</v>
      </c>
      <c r="R137" s="2" t="s">
        <v>5789</v>
      </c>
      <c r="T137" s="2" t="str">
        <f t="shared" si="2"/>
        <v>Tel. +43 664 88735015 Mail: direktion@pts-stubai.tsn.at</v>
      </c>
    </row>
    <row r="138" spans="1:20" ht="15" customHeight="1">
      <c r="A138" s="2" t="s">
        <v>2848</v>
      </c>
      <c r="B138" s="2" t="s">
        <v>2849</v>
      </c>
      <c r="C138" s="2" t="s">
        <v>1515</v>
      </c>
      <c r="D138" s="2" t="s">
        <v>1683</v>
      </c>
      <c r="E138" s="2" t="s">
        <v>2850</v>
      </c>
      <c r="F138" s="2" t="s">
        <v>2201</v>
      </c>
      <c r="G138" s="2" t="s">
        <v>991</v>
      </c>
      <c r="H138" s="2" t="s">
        <v>2851</v>
      </c>
      <c r="I138" s="2" t="s">
        <v>2852</v>
      </c>
      <c r="J138" s="2" t="s">
        <v>2853</v>
      </c>
      <c r="K138" s="2" t="s">
        <v>2854</v>
      </c>
      <c r="L138" s="2" t="s">
        <v>2855</v>
      </c>
      <c r="M138" s="2" t="s">
        <v>2856</v>
      </c>
      <c r="N138" s="2" t="s">
        <v>2857</v>
      </c>
      <c r="O138" s="2" t="s">
        <v>990</v>
      </c>
      <c r="P138" s="2" t="s">
        <v>2858</v>
      </c>
      <c r="Q138" s="2" t="s">
        <v>703</v>
      </c>
      <c r="R138" s="2" t="s">
        <v>6355</v>
      </c>
      <c r="T138" s="2" t="str">
        <f t="shared" si="2"/>
        <v>Tel. +43 5262 62867 Mail: direktion@pts-telfs.tsn.at</v>
      </c>
    </row>
    <row r="139" spans="1:20" ht="15" customHeight="1">
      <c r="A139" s="2" t="s">
        <v>3094</v>
      </c>
      <c r="B139" s="2" t="s">
        <v>3095</v>
      </c>
      <c r="C139" s="2" t="s">
        <v>1515</v>
      </c>
      <c r="D139" s="2" t="s">
        <v>1683</v>
      </c>
      <c r="E139" s="2" t="s">
        <v>3096</v>
      </c>
      <c r="F139" s="2" t="s">
        <v>2061</v>
      </c>
      <c r="G139" s="2" t="s">
        <v>2871</v>
      </c>
      <c r="H139" s="2" t="s">
        <v>2872</v>
      </c>
      <c r="I139" s="2" t="s">
        <v>6759</v>
      </c>
      <c r="J139" s="2" t="s">
        <v>6760</v>
      </c>
      <c r="K139" s="2" t="s">
        <v>3097</v>
      </c>
      <c r="L139" s="2" t="s">
        <v>2982</v>
      </c>
      <c r="M139" s="2" t="s">
        <v>2983</v>
      </c>
      <c r="N139" s="2" t="s">
        <v>3059</v>
      </c>
      <c r="O139" s="2" t="s">
        <v>6761</v>
      </c>
      <c r="Q139" s="2" t="s">
        <v>817</v>
      </c>
      <c r="R139" s="2" t="s">
        <v>5497</v>
      </c>
      <c r="T139" s="2" t="str">
        <f t="shared" si="2"/>
        <v>Tel. +43 664 88 53 26 98 Mail: direktion@pts-wattens.tsn.at</v>
      </c>
    </row>
    <row r="140" spans="1:20" ht="15" customHeight="1">
      <c r="A140" s="2" t="s">
        <v>2969</v>
      </c>
      <c r="B140" s="2" t="s">
        <v>2970</v>
      </c>
      <c r="C140" s="2" t="s">
        <v>1515</v>
      </c>
      <c r="D140" s="2" t="s">
        <v>1683</v>
      </c>
      <c r="E140" s="2" t="s">
        <v>2971</v>
      </c>
      <c r="F140" s="2" t="s">
        <v>2061</v>
      </c>
      <c r="G140" s="2" t="s">
        <v>2972</v>
      </c>
      <c r="H140" s="2" t="s">
        <v>2973</v>
      </c>
      <c r="I140" s="2" t="s">
        <v>2974</v>
      </c>
      <c r="J140" s="2" t="s">
        <v>2975</v>
      </c>
      <c r="K140" s="2" t="s">
        <v>2949</v>
      </c>
      <c r="L140" s="2" t="s">
        <v>2950</v>
      </c>
      <c r="M140" s="2" t="s">
        <v>2951</v>
      </c>
      <c r="N140" s="2" t="s">
        <v>2952</v>
      </c>
      <c r="O140" s="2" t="s">
        <v>1414</v>
      </c>
      <c r="Q140" s="2" t="s">
        <v>821</v>
      </c>
      <c r="R140" s="2" t="s">
        <v>2920</v>
      </c>
      <c r="T140" s="2" t="str">
        <f t="shared" si="2"/>
        <v>Tel. +43 5272 6251-600 Mail: direktion@pts-wipptal.tsn.at</v>
      </c>
    </row>
    <row r="141" spans="1:20" ht="15" customHeight="1">
      <c r="A141" s="2" t="s">
        <v>5962</v>
      </c>
      <c r="B141" s="2" t="s">
        <v>5963</v>
      </c>
      <c r="C141" s="2" t="s">
        <v>1515</v>
      </c>
      <c r="D141" s="2" t="s">
        <v>1683</v>
      </c>
      <c r="E141" s="2" t="s">
        <v>5964</v>
      </c>
      <c r="F141" s="2" t="s">
        <v>664</v>
      </c>
      <c r="G141" s="2" t="s">
        <v>5965</v>
      </c>
      <c r="H141" s="2" t="s">
        <v>5966</v>
      </c>
      <c r="I141" s="2" t="s">
        <v>5967</v>
      </c>
      <c r="J141" s="2" t="s">
        <v>5968</v>
      </c>
      <c r="K141" s="2" t="s">
        <v>5969</v>
      </c>
      <c r="L141" s="2" t="s">
        <v>4082</v>
      </c>
      <c r="M141" s="2" t="s">
        <v>4083</v>
      </c>
      <c r="N141" s="2" t="s">
        <v>4084</v>
      </c>
      <c r="O141" s="2" t="s">
        <v>7004</v>
      </c>
      <c r="P141" s="2" t="s">
        <v>5970</v>
      </c>
      <c r="Q141" s="2" t="s">
        <v>488</v>
      </c>
      <c r="R141" s="2" t="s">
        <v>4206</v>
      </c>
      <c r="T141" s="2" t="str">
        <f t="shared" si="2"/>
        <v>Tel. +43 050 63005300 Mail: direktion@pts-woergl.tsn.at</v>
      </c>
    </row>
    <row r="142" spans="1:20" ht="15" customHeight="1">
      <c r="A142" s="2" t="s">
        <v>5850</v>
      </c>
      <c r="B142" s="2" t="s">
        <v>5851</v>
      </c>
      <c r="C142" s="2" t="s">
        <v>1515</v>
      </c>
      <c r="D142" s="2" t="s">
        <v>1683</v>
      </c>
      <c r="E142" s="2" t="s">
        <v>5852</v>
      </c>
      <c r="F142" s="2" t="s">
        <v>474</v>
      </c>
      <c r="G142" s="2" t="s">
        <v>6995</v>
      </c>
      <c r="H142" s="2" t="s">
        <v>6996</v>
      </c>
      <c r="I142" s="2" t="s">
        <v>6997</v>
      </c>
      <c r="J142" s="2" t="s">
        <v>6998</v>
      </c>
      <c r="K142" s="2" t="s">
        <v>5855</v>
      </c>
      <c r="L142" s="2" t="s">
        <v>5847</v>
      </c>
      <c r="M142" s="2" t="s">
        <v>5848</v>
      </c>
      <c r="N142" s="2" t="s">
        <v>5849</v>
      </c>
      <c r="O142" s="2" t="s">
        <v>1344</v>
      </c>
      <c r="P142" s="2" t="s">
        <v>6999</v>
      </c>
      <c r="Q142" s="2" t="s">
        <v>483</v>
      </c>
      <c r="R142" s="2" t="s">
        <v>4486</v>
      </c>
      <c r="T142" s="2" t="str">
        <f t="shared" si="2"/>
        <v>Tel. +43 5282 571114 Mail: direktion@pts-zell.tsn.at</v>
      </c>
    </row>
    <row r="143" spans="1:20" ht="15" customHeight="1">
      <c r="A143" s="2" t="s">
        <v>1537</v>
      </c>
      <c r="B143" s="2" t="s">
        <v>1538</v>
      </c>
      <c r="C143" s="2" t="s">
        <v>1515</v>
      </c>
      <c r="D143" s="2" t="s">
        <v>1539</v>
      </c>
      <c r="E143" s="2" t="s">
        <v>1540</v>
      </c>
      <c r="F143" s="2" t="s">
        <v>1070</v>
      </c>
      <c r="G143" s="2" t="s">
        <v>1541</v>
      </c>
      <c r="H143" s="2" t="s">
        <v>1542</v>
      </c>
      <c r="I143" s="2" t="s">
        <v>1543</v>
      </c>
      <c r="J143" s="2" t="s">
        <v>1544</v>
      </c>
      <c r="K143" s="2" t="s">
        <v>1545</v>
      </c>
      <c r="L143" s="2" t="s">
        <v>1523</v>
      </c>
      <c r="M143" s="2" t="s">
        <v>1524</v>
      </c>
      <c r="N143" s="2" t="s">
        <v>1525</v>
      </c>
      <c r="O143" s="2" t="s">
        <v>1094</v>
      </c>
      <c r="P143" s="2" t="s">
        <v>1546</v>
      </c>
      <c r="Q143" s="2" t="s">
        <v>1095</v>
      </c>
      <c r="R143" s="2" t="s">
        <v>6250</v>
      </c>
      <c r="T143" s="2" t="str">
        <f t="shared" si="2"/>
        <v>Tel. +43 512 343267 Mail: direktion@schule-am-inn.tsn.at</v>
      </c>
    </row>
    <row r="144" spans="1:20" ht="15" customHeight="1">
      <c r="A144" s="2" t="s">
        <v>6208</v>
      </c>
      <c r="B144" s="2" t="s">
        <v>6209</v>
      </c>
      <c r="C144" s="2" t="s">
        <v>1515</v>
      </c>
      <c r="D144" s="2" t="s">
        <v>1530</v>
      </c>
      <c r="E144" s="2" t="s">
        <v>6601</v>
      </c>
      <c r="F144" s="2" t="s">
        <v>241</v>
      </c>
      <c r="G144" s="2" t="s">
        <v>6210</v>
      </c>
      <c r="H144" s="2" t="s">
        <v>6211</v>
      </c>
      <c r="I144" s="2" t="s">
        <v>7028</v>
      </c>
      <c r="J144" s="2" t="s">
        <v>7029</v>
      </c>
      <c r="K144" s="2" t="s">
        <v>6212</v>
      </c>
      <c r="L144" s="2" t="s">
        <v>1937</v>
      </c>
      <c r="M144" s="2" t="s">
        <v>1938</v>
      </c>
      <c r="N144" s="2" t="s">
        <v>241</v>
      </c>
      <c r="O144" s="2" t="s">
        <v>7030</v>
      </c>
      <c r="P144" s="2" t="s">
        <v>7031</v>
      </c>
      <c r="Q144" s="2" t="s">
        <v>7032</v>
      </c>
      <c r="R144" s="2" t="s">
        <v>2118</v>
      </c>
      <c r="T144" s="2" t="str">
        <f t="shared" si="2"/>
        <v>Tel. +43 5412 65149 Mail: direktion@schuleaufarzill.tsn.at</v>
      </c>
    </row>
    <row r="145" spans="1:20" ht="15" customHeight="1">
      <c r="A145" s="2" t="s">
        <v>3884</v>
      </c>
      <c r="B145" s="2" t="s">
        <v>3885</v>
      </c>
      <c r="C145" s="2" t="s">
        <v>1515</v>
      </c>
      <c r="D145" s="2" t="s">
        <v>1516</v>
      </c>
      <c r="E145" s="2" t="s">
        <v>6596</v>
      </c>
      <c r="F145" s="2" t="s">
        <v>664</v>
      </c>
      <c r="G145" s="2" t="s">
        <v>1449</v>
      </c>
      <c r="H145" s="2" t="s">
        <v>3877</v>
      </c>
      <c r="I145" s="2" t="s">
        <v>3886</v>
      </c>
      <c r="J145" s="2" t="s">
        <v>3887</v>
      </c>
      <c r="K145" s="2" t="s">
        <v>3888</v>
      </c>
      <c r="L145" s="2" t="s">
        <v>3861</v>
      </c>
      <c r="M145" s="2" t="s">
        <v>3862</v>
      </c>
      <c r="N145" s="2" t="s">
        <v>664</v>
      </c>
      <c r="O145" s="2" t="s">
        <v>1159</v>
      </c>
      <c r="P145" s="2" t="s">
        <v>3881</v>
      </c>
      <c r="Q145" s="2" t="s">
        <v>6858</v>
      </c>
      <c r="T145" s="2" t="str">
        <f t="shared" si="2"/>
        <v>Tel. +43 5372 602162 Mail: direktion@sms2-kufstein.tsn.at</v>
      </c>
    </row>
    <row r="146" spans="1:20" ht="15" customHeight="1">
      <c r="A146" s="2" t="s">
        <v>4349</v>
      </c>
      <c r="B146" s="2" t="s">
        <v>4350</v>
      </c>
      <c r="C146" s="2" t="s">
        <v>1515</v>
      </c>
      <c r="D146" s="2" t="s">
        <v>1516</v>
      </c>
      <c r="E146" s="2" t="s">
        <v>6598</v>
      </c>
      <c r="F146" s="2" t="s">
        <v>748</v>
      </c>
      <c r="G146" s="2" t="s">
        <v>4351</v>
      </c>
      <c r="H146" s="2" t="s">
        <v>4352</v>
      </c>
      <c r="I146" s="2" t="s">
        <v>4353</v>
      </c>
      <c r="J146" s="2" t="s">
        <v>4354</v>
      </c>
      <c r="K146" s="2" t="s">
        <v>4355</v>
      </c>
      <c r="L146" s="2" t="s">
        <v>4345</v>
      </c>
      <c r="M146" s="2" t="s">
        <v>4346</v>
      </c>
      <c r="N146" s="2" t="s">
        <v>4356</v>
      </c>
      <c r="O146" s="2" t="s">
        <v>1204</v>
      </c>
      <c r="P146" s="2" t="s">
        <v>4357</v>
      </c>
      <c r="Q146" s="2" t="s">
        <v>6897</v>
      </c>
      <c r="R146" s="2" t="s">
        <v>3361</v>
      </c>
      <c r="T146" s="2" t="str">
        <f t="shared" si="2"/>
        <v>Tel. +43 5472 639611 Mail: direktion@sms-prutz.tsn.at</v>
      </c>
    </row>
    <row r="147" spans="1:20" ht="15" customHeight="1">
      <c r="A147" s="2" t="s">
        <v>5351</v>
      </c>
      <c r="B147" s="2" t="s">
        <v>5352</v>
      </c>
      <c r="C147" s="2" t="s">
        <v>1515</v>
      </c>
      <c r="D147" s="2" t="s">
        <v>1539</v>
      </c>
      <c r="E147" s="2" t="s">
        <v>5353</v>
      </c>
      <c r="F147" s="2" t="s">
        <v>474</v>
      </c>
      <c r="G147" s="2" t="s">
        <v>5354</v>
      </c>
      <c r="H147" s="2" t="s">
        <v>5355</v>
      </c>
      <c r="I147" s="2" t="s">
        <v>6945</v>
      </c>
      <c r="J147" s="2" t="s">
        <v>6946</v>
      </c>
      <c r="K147" s="2" t="s">
        <v>5356</v>
      </c>
      <c r="L147" s="2" t="s">
        <v>5357</v>
      </c>
      <c r="M147" s="2" t="s">
        <v>5358</v>
      </c>
      <c r="N147" s="2" t="s">
        <v>5359</v>
      </c>
      <c r="O147" s="2" t="s">
        <v>1485</v>
      </c>
      <c r="P147" s="2" t="s">
        <v>5360</v>
      </c>
      <c r="Q147" s="2" t="s">
        <v>1347</v>
      </c>
      <c r="R147" s="2" t="s">
        <v>2807</v>
      </c>
      <c r="T147" s="2" t="str">
        <f t="shared" si="2"/>
        <v>Tel. +43 5288 62226310 Mail: direktion@froehlich-schule.tsn.at</v>
      </c>
    </row>
    <row r="148" spans="1:20" ht="15" customHeight="1">
      <c r="A148" s="2" t="s">
        <v>5997</v>
      </c>
      <c r="B148" s="2" t="s">
        <v>5998</v>
      </c>
      <c r="C148" s="2" t="s">
        <v>1515</v>
      </c>
      <c r="D148" s="2" t="s">
        <v>1539</v>
      </c>
      <c r="E148" s="2" t="s">
        <v>5999</v>
      </c>
      <c r="F148" s="2" t="s">
        <v>664</v>
      </c>
      <c r="G148" s="2" t="s">
        <v>6000</v>
      </c>
      <c r="H148" s="2" t="s">
        <v>6001</v>
      </c>
      <c r="I148" s="2" t="s">
        <v>6002</v>
      </c>
      <c r="J148" s="2" t="s">
        <v>6003</v>
      </c>
      <c r="K148" s="2" t="s">
        <v>6004</v>
      </c>
      <c r="L148" s="2" t="s">
        <v>3844</v>
      </c>
      <c r="M148" s="2" t="s">
        <v>3845</v>
      </c>
      <c r="N148" s="2" t="s">
        <v>3846</v>
      </c>
      <c r="O148" s="2" t="s">
        <v>1172</v>
      </c>
      <c r="P148" s="2" t="s">
        <v>7009</v>
      </c>
      <c r="Q148" s="2" t="s">
        <v>487</v>
      </c>
      <c r="T148" s="2" t="str">
        <f t="shared" si="2"/>
        <v>Tel. +43 5337 62220 Mail: direktion@mariatal.tsn.at</v>
      </c>
    </row>
    <row r="149" spans="1:20" ht="15" customHeight="1">
      <c r="A149" s="2" t="s">
        <v>1982</v>
      </c>
      <c r="B149" s="2" t="s">
        <v>1983</v>
      </c>
      <c r="C149" s="2" t="s">
        <v>1515</v>
      </c>
      <c r="D149" s="2" t="s">
        <v>1516</v>
      </c>
      <c r="E149" s="2" t="s">
        <v>1984</v>
      </c>
      <c r="F149" s="2" t="s">
        <v>241</v>
      </c>
      <c r="G149" s="2" t="s">
        <v>6634</v>
      </c>
      <c r="H149" s="2" t="s">
        <v>6635</v>
      </c>
      <c r="I149" s="2" t="s">
        <v>1985</v>
      </c>
      <c r="J149" s="2" t="s">
        <v>1986</v>
      </c>
      <c r="K149" s="2" t="s">
        <v>1978</v>
      </c>
      <c r="L149" s="2" t="s">
        <v>1937</v>
      </c>
      <c r="M149" s="2" t="s">
        <v>1938</v>
      </c>
      <c r="N149" s="2" t="s">
        <v>241</v>
      </c>
      <c r="O149" s="2" t="s">
        <v>1436</v>
      </c>
      <c r="P149" s="2" t="s">
        <v>6636</v>
      </c>
      <c r="Q149" s="2" t="s">
        <v>1987</v>
      </c>
      <c r="R149" s="2" t="s">
        <v>2613</v>
      </c>
      <c r="T149" s="2" t="str">
        <f t="shared" si="2"/>
        <v>Tel. +43 5412 6685531 Mail: direktion@sportms-imst.tsn.at</v>
      </c>
    </row>
    <row r="150" spans="1:20" ht="15" customHeight="1">
      <c r="A150" s="2" t="s">
        <v>3273</v>
      </c>
      <c r="B150" s="2" t="s">
        <v>3274</v>
      </c>
      <c r="C150" s="2" t="s">
        <v>1515</v>
      </c>
      <c r="D150" s="2" t="s">
        <v>1530</v>
      </c>
      <c r="E150" s="2" t="s">
        <v>6593</v>
      </c>
      <c r="F150" s="2" t="s">
        <v>2201</v>
      </c>
      <c r="G150" s="2" t="s">
        <v>3275</v>
      </c>
      <c r="H150" s="2" t="s">
        <v>3276</v>
      </c>
      <c r="I150" s="2" t="s">
        <v>6781</v>
      </c>
      <c r="J150" s="2" t="s">
        <v>3277</v>
      </c>
      <c r="K150" s="2" t="s">
        <v>3278</v>
      </c>
      <c r="L150" s="2" t="s">
        <v>2855</v>
      </c>
      <c r="M150" s="2" t="s">
        <v>2856</v>
      </c>
      <c r="N150" s="2" t="s">
        <v>2857</v>
      </c>
      <c r="O150" s="2" t="s">
        <v>996</v>
      </c>
      <c r="Q150" s="2" t="s">
        <v>399</v>
      </c>
      <c r="R150" s="2" t="s">
        <v>4518</v>
      </c>
      <c r="T150" s="2" t="str">
        <f t="shared" si="2"/>
        <v>Tel. +43 5262 62520 Mail: direktion@vs-august-thielmann-telfs.tsn.at</v>
      </c>
    </row>
    <row r="151" spans="1:20" ht="15" customHeight="1">
      <c r="A151" s="2" t="s">
        <v>4416</v>
      </c>
      <c r="B151" s="2" t="s">
        <v>4417</v>
      </c>
      <c r="C151" s="2" t="s">
        <v>1515</v>
      </c>
      <c r="D151" s="2" t="s">
        <v>1530</v>
      </c>
      <c r="E151" s="2" t="s">
        <v>4418</v>
      </c>
      <c r="F151" s="2" t="s">
        <v>796</v>
      </c>
      <c r="G151" s="2" t="s">
        <v>1258</v>
      </c>
      <c r="H151" s="2" t="s">
        <v>4419</v>
      </c>
      <c r="I151" s="2" t="s">
        <v>4420</v>
      </c>
      <c r="J151" s="2" t="s">
        <v>4421</v>
      </c>
      <c r="K151" s="2" t="s">
        <v>4409</v>
      </c>
      <c r="L151" s="2" t="s">
        <v>4410</v>
      </c>
      <c r="M151" s="2" t="s">
        <v>4411</v>
      </c>
      <c r="N151" s="2" t="s">
        <v>4412</v>
      </c>
      <c r="O151" s="2" t="s">
        <v>1257</v>
      </c>
      <c r="P151" s="2" t="s">
        <v>4422</v>
      </c>
      <c r="Q151" s="2" t="s">
        <v>795</v>
      </c>
      <c r="R151" s="2" t="s">
        <v>3272</v>
      </c>
      <c r="T151" s="2" t="str">
        <f t="shared" si="2"/>
        <v>Tel. +43 4846 6355 Mail: direktion@vs-abfaltersbach.tsn.at</v>
      </c>
    </row>
    <row r="152" spans="1:20" ht="15" customHeight="1">
      <c r="A152" s="2" t="s">
        <v>2320</v>
      </c>
      <c r="B152" s="2" t="s">
        <v>2321</v>
      </c>
      <c r="C152" s="2" t="s">
        <v>1515</v>
      </c>
      <c r="D152" s="2" t="s">
        <v>1530</v>
      </c>
      <c r="E152" s="2" t="s">
        <v>2322</v>
      </c>
      <c r="F152" s="2" t="s">
        <v>2061</v>
      </c>
      <c r="G152" s="2" t="s">
        <v>1417</v>
      </c>
      <c r="H152" s="2" t="s">
        <v>2323</v>
      </c>
      <c r="I152" s="2" t="s">
        <v>2324</v>
      </c>
      <c r="J152" s="2" t="s">
        <v>2325</v>
      </c>
      <c r="K152" s="2" t="s">
        <v>2326</v>
      </c>
      <c r="L152" s="2" t="s">
        <v>2067</v>
      </c>
      <c r="M152" s="2" t="s">
        <v>2068</v>
      </c>
      <c r="N152" s="2" t="s">
        <v>2069</v>
      </c>
      <c r="O152" s="2" t="s">
        <v>6670</v>
      </c>
      <c r="P152" s="2" t="s">
        <v>2327</v>
      </c>
      <c r="Q152" s="2" t="s">
        <v>404</v>
      </c>
      <c r="R152" s="2" t="s">
        <v>4264</v>
      </c>
      <c r="T152" s="2" t="str">
        <f t="shared" si="2"/>
        <v>Tel. +43 5223/56489-400 Mail: direktion@vs-absam-dorf.tsn.at</v>
      </c>
    </row>
    <row r="153" spans="1:20" ht="15" customHeight="1">
      <c r="A153" s="2" t="s">
        <v>2072</v>
      </c>
      <c r="B153" s="2" t="s">
        <v>2073</v>
      </c>
      <c r="C153" s="2" t="s">
        <v>1515</v>
      </c>
      <c r="D153" s="2" t="s">
        <v>1530</v>
      </c>
      <c r="E153" s="2" t="s">
        <v>2074</v>
      </c>
      <c r="F153" s="2" t="s">
        <v>2061</v>
      </c>
      <c r="G153" s="2" t="s">
        <v>2075</v>
      </c>
      <c r="H153" s="2" t="s">
        <v>2076</v>
      </c>
      <c r="I153" s="2" t="s">
        <v>2077</v>
      </c>
      <c r="J153" s="2" t="s">
        <v>2078</v>
      </c>
      <c r="K153" s="2" t="s">
        <v>2079</v>
      </c>
      <c r="L153" s="2" t="s">
        <v>2067</v>
      </c>
      <c r="M153" s="2" t="s">
        <v>2068</v>
      </c>
      <c r="N153" s="2" t="s">
        <v>2069</v>
      </c>
      <c r="O153" s="2" t="s">
        <v>1418</v>
      </c>
      <c r="P153" s="2" t="s">
        <v>2080</v>
      </c>
      <c r="Q153" s="2" t="s">
        <v>405</v>
      </c>
      <c r="R153" s="2" t="s">
        <v>6033</v>
      </c>
      <c r="T153" s="2" t="str">
        <f t="shared" si="2"/>
        <v>Tel. +43 5223 56489410 Mail: direktion@vs-absam-eichat.tsn.at</v>
      </c>
    </row>
    <row r="154" spans="1:20" ht="15" customHeight="1">
      <c r="A154" s="2" t="s">
        <v>6213</v>
      </c>
      <c r="B154" s="2" t="s">
        <v>6214</v>
      </c>
      <c r="C154" s="2" t="s">
        <v>1515</v>
      </c>
      <c r="D154" s="2" t="s">
        <v>1530</v>
      </c>
      <c r="E154" s="2" t="s">
        <v>6215</v>
      </c>
      <c r="F154" s="2" t="s">
        <v>474</v>
      </c>
      <c r="G154" s="2" t="s">
        <v>472</v>
      </c>
      <c r="H154" s="2" t="s">
        <v>6216</v>
      </c>
      <c r="I154" s="2" t="s">
        <v>6217</v>
      </c>
      <c r="J154" s="2" t="s">
        <v>6218</v>
      </c>
      <c r="K154" s="2" t="s">
        <v>6219</v>
      </c>
      <c r="L154" s="2" t="s">
        <v>6220</v>
      </c>
      <c r="M154" s="2" t="s">
        <v>5745</v>
      </c>
      <c r="N154" s="2" t="s">
        <v>6221</v>
      </c>
      <c r="O154" s="2" t="s">
        <v>1348</v>
      </c>
      <c r="P154" s="2" t="s">
        <v>6222</v>
      </c>
      <c r="Q154" s="2" t="s">
        <v>471</v>
      </c>
      <c r="R154" s="2" t="s">
        <v>2896</v>
      </c>
      <c r="T154" s="2" t="str">
        <f t="shared" si="2"/>
        <v>Tel. +43 5246 6267 Mail: direktion@vs-achenkirch.tsn.at</v>
      </c>
    </row>
    <row r="155" spans="1:20" ht="15" customHeight="1">
      <c r="A155" s="2" t="s">
        <v>4433</v>
      </c>
      <c r="B155" s="2" t="s">
        <v>4434</v>
      </c>
      <c r="C155" s="2" t="s">
        <v>1515</v>
      </c>
      <c r="D155" s="2" t="s">
        <v>1530</v>
      </c>
      <c r="E155" s="2" t="s">
        <v>4435</v>
      </c>
      <c r="F155" s="2" t="s">
        <v>796</v>
      </c>
      <c r="G155" s="2" t="s">
        <v>4436</v>
      </c>
      <c r="H155" s="2" t="s">
        <v>4437</v>
      </c>
      <c r="I155" s="2" t="s">
        <v>4438</v>
      </c>
      <c r="J155" s="2" t="s">
        <v>4439</v>
      </c>
      <c r="K155" s="2" t="s">
        <v>4440</v>
      </c>
      <c r="L155" s="2" t="s">
        <v>4441</v>
      </c>
      <c r="M155" s="2" t="s">
        <v>4442</v>
      </c>
      <c r="N155" s="2" t="s">
        <v>4443</v>
      </c>
      <c r="O155" s="2" t="s">
        <v>1259</v>
      </c>
      <c r="P155" s="2" t="s">
        <v>6902</v>
      </c>
      <c r="Q155" s="2" t="s">
        <v>799</v>
      </c>
      <c r="T155" s="2" t="str">
        <f t="shared" si="2"/>
        <v>Tel. +43 4853 5552 Mail: direktion@vs-ainet.tsn.at</v>
      </c>
    </row>
    <row r="156" spans="1:20" ht="15" customHeight="1">
      <c r="A156" s="2" t="s">
        <v>2221</v>
      </c>
      <c r="B156" s="2" t="s">
        <v>2222</v>
      </c>
      <c r="C156" s="2" t="s">
        <v>1515</v>
      </c>
      <c r="D156" s="2" t="s">
        <v>1530</v>
      </c>
      <c r="E156" s="2" t="s">
        <v>2223</v>
      </c>
      <c r="F156" s="2" t="s">
        <v>2061</v>
      </c>
      <c r="G156" s="2" t="s">
        <v>2224</v>
      </c>
      <c r="H156" s="2" t="s">
        <v>2225</v>
      </c>
      <c r="I156" s="2" t="s">
        <v>2224</v>
      </c>
      <c r="J156" s="2" t="s">
        <v>2225</v>
      </c>
      <c r="K156" s="2" t="s">
        <v>2226</v>
      </c>
      <c r="L156" s="2" t="s">
        <v>2227</v>
      </c>
      <c r="M156" s="2" t="s">
        <v>2228</v>
      </c>
      <c r="N156" s="2" t="s">
        <v>2229</v>
      </c>
      <c r="O156" s="2" t="s">
        <v>952</v>
      </c>
      <c r="P156" s="2" t="s">
        <v>6662</v>
      </c>
      <c r="Q156" s="2" t="s">
        <v>406</v>
      </c>
      <c r="R156" s="2" t="s">
        <v>4358</v>
      </c>
      <c r="T156" s="2" t="str">
        <f t="shared" si="2"/>
        <v>Tel. +43 512 348366 Mail: direktion@vs-aldrans.tsn.at</v>
      </c>
    </row>
    <row r="157" spans="1:20" ht="15" customHeight="1">
      <c r="A157" s="2" t="s">
        <v>1662</v>
      </c>
      <c r="B157" s="2" t="s">
        <v>1663</v>
      </c>
      <c r="C157" s="2" t="s">
        <v>1515</v>
      </c>
      <c r="D157" s="2" t="s">
        <v>1530</v>
      </c>
      <c r="E157" s="2" t="s">
        <v>1664</v>
      </c>
      <c r="F157" s="2" t="s">
        <v>1070</v>
      </c>
      <c r="G157" s="2" t="s">
        <v>1665</v>
      </c>
      <c r="H157" s="2" t="s">
        <v>1666</v>
      </c>
      <c r="I157" s="2" t="s">
        <v>6612</v>
      </c>
      <c r="J157" s="2" t="s">
        <v>6613</v>
      </c>
      <c r="K157" s="2" t="s">
        <v>1667</v>
      </c>
      <c r="L157" s="2" t="s">
        <v>1523</v>
      </c>
      <c r="M157" s="2" t="s">
        <v>1524</v>
      </c>
      <c r="N157" s="2" t="s">
        <v>1525</v>
      </c>
      <c r="O157" s="2" t="s">
        <v>1097</v>
      </c>
      <c r="P157" s="2" t="s">
        <v>1668</v>
      </c>
      <c r="Q157" s="2" t="s">
        <v>278</v>
      </c>
      <c r="R157" s="2" t="s">
        <v>4015</v>
      </c>
      <c r="T157" s="2" t="str">
        <f t="shared" si="2"/>
        <v>Tel. +43 512 283552 Mail: direktion@vs-allerheiligen.tsn.at</v>
      </c>
    </row>
    <row r="158" spans="1:20" ht="15" customHeight="1">
      <c r="A158" s="2" t="s">
        <v>3533</v>
      </c>
      <c r="B158" s="2" t="s">
        <v>3534</v>
      </c>
      <c r="C158" s="2" t="s">
        <v>1515</v>
      </c>
      <c r="D158" s="2" t="s">
        <v>1530</v>
      </c>
      <c r="E158" s="2" t="s">
        <v>3535</v>
      </c>
      <c r="F158" s="2" t="s">
        <v>664</v>
      </c>
      <c r="G158" s="2" t="s">
        <v>6828</v>
      </c>
      <c r="H158" s="2" t="s">
        <v>6829</v>
      </c>
      <c r="I158" s="2" t="s">
        <v>3536</v>
      </c>
      <c r="J158" s="2" t="s">
        <v>3537</v>
      </c>
      <c r="K158" s="2" t="s">
        <v>3538</v>
      </c>
      <c r="L158" s="2" t="s">
        <v>3539</v>
      </c>
      <c r="M158" s="2" t="s">
        <v>3540</v>
      </c>
      <c r="N158" s="2" t="s">
        <v>3541</v>
      </c>
      <c r="O158" s="2" t="s">
        <v>1174</v>
      </c>
      <c r="P158" s="2" t="s">
        <v>6830</v>
      </c>
      <c r="Q158" s="2" t="s">
        <v>662</v>
      </c>
      <c r="R158" s="2" t="s">
        <v>3610</v>
      </c>
      <c r="T158" s="2" t="str">
        <f t="shared" si="2"/>
        <v>Tel. +43 5336 5270 Mail: direktion@vs-alpbach.tsn.at</v>
      </c>
    </row>
    <row r="159" spans="1:20" ht="15" customHeight="1">
      <c r="A159" s="2" t="s">
        <v>1528</v>
      </c>
      <c r="B159" s="2" t="s">
        <v>1529</v>
      </c>
      <c r="C159" s="2" t="s">
        <v>1515</v>
      </c>
      <c r="D159" s="2" t="s">
        <v>1530</v>
      </c>
      <c r="E159" s="2" t="s">
        <v>1531</v>
      </c>
      <c r="F159" s="2" t="s">
        <v>1070</v>
      </c>
      <c r="G159" s="2" t="s">
        <v>545</v>
      </c>
      <c r="H159" s="2" t="s">
        <v>1532</v>
      </c>
      <c r="I159" s="2" t="s">
        <v>1533</v>
      </c>
      <c r="J159" s="2" t="s">
        <v>1534</v>
      </c>
      <c r="K159" s="2" t="s">
        <v>1522</v>
      </c>
      <c r="L159" s="2" t="s">
        <v>1523</v>
      </c>
      <c r="M159" s="2" t="s">
        <v>1524</v>
      </c>
      <c r="N159" s="2" t="s">
        <v>1525</v>
      </c>
      <c r="O159" s="2" t="s">
        <v>1098</v>
      </c>
      <c r="P159" s="2" t="s">
        <v>1535</v>
      </c>
      <c r="Q159" s="2" t="s">
        <v>544</v>
      </c>
      <c r="R159" s="2" t="s">
        <v>6288</v>
      </c>
      <c r="T159" s="2" t="str">
        <f t="shared" si="2"/>
        <v>Tel. +43 512 580127 Mail: direktion@vs-altwilten.tsn.at</v>
      </c>
    </row>
    <row r="160" spans="1:20" ht="15" customHeight="1">
      <c r="A160" s="2" t="s">
        <v>3052</v>
      </c>
      <c r="B160" s="2" t="s">
        <v>3053</v>
      </c>
      <c r="C160" s="2" t="s">
        <v>1515</v>
      </c>
      <c r="D160" s="2" t="s">
        <v>1530</v>
      </c>
      <c r="E160" s="2" t="s">
        <v>6590</v>
      </c>
      <c r="F160" s="2" t="s">
        <v>2201</v>
      </c>
      <c r="G160" s="2" t="s">
        <v>3014</v>
      </c>
      <c r="H160" s="2" t="s">
        <v>3015</v>
      </c>
      <c r="I160" s="2" t="s">
        <v>6746</v>
      </c>
      <c r="J160" s="2" t="s">
        <v>6747</v>
      </c>
      <c r="K160" s="2" t="s">
        <v>3049</v>
      </c>
      <c r="L160" s="2" t="s">
        <v>3019</v>
      </c>
      <c r="M160" s="2" t="s">
        <v>3020</v>
      </c>
      <c r="N160" s="2" t="s">
        <v>3021</v>
      </c>
      <c r="O160" s="2" t="s">
        <v>6748</v>
      </c>
      <c r="P160" s="2" t="s">
        <v>6749</v>
      </c>
      <c r="Q160" s="2" t="s">
        <v>6750</v>
      </c>
      <c r="R160" s="2" t="s">
        <v>2319</v>
      </c>
      <c r="T160" s="2" t="str">
        <f t="shared" si="2"/>
        <v>Tel. +43 5238 54001 614 Mail: direktion@vs-am-anger.tsn.at</v>
      </c>
    </row>
    <row r="161" spans="1:20" ht="15" customHeight="1">
      <c r="A161" s="2" t="s">
        <v>3079</v>
      </c>
      <c r="B161" s="2" t="s">
        <v>3080</v>
      </c>
      <c r="C161" s="2" t="s">
        <v>1515</v>
      </c>
      <c r="D161" s="2" t="s">
        <v>1530</v>
      </c>
      <c r="E161" s="2" t="s">
        <v>3081</v>
      </c>
      <c r="F161" s="2" t="s">
        <v>2061</v>
      </c>
      <c r="G161" s="2" t="s">
        <v>949</v>
      </c>
      <c r="H161" s="2" t="s">
        <v>2980</v>
      </c>
      <c r="I161" s="2" t="s">
        <v>3082</v>
      </c>
      <c r="J161" s="2" t="s">
        <v>3083</v>
      </c>
      <c r="K161" s="2" t="s">
        <v>6751</v>
      </c>
      <c r="L161" s="2" t="s">
        <v>2982</v>
      </c>
      <c r="M161" s="2" t="s">
        <v>2983</v>
      </c>
      <c r="N161" s="2" t="s">
        <v>3059</v>
      </c>
      <c r="O161" s="2" t="s">
        <v>6741</v>
      </c>
      <c r="P161" s="2" t="s">
        <v>3084</v>
      </c>
      <c r="Q161" s="2" t="s">
        <v>1419</v>
      </c>
      <c r="R161" s="2" t="s">
        <v>1620</v>
      </c>
      <c r="T161" s="2" t="str">
        <f t="shared" si="2"/>
        <v>Tel. 0664/88103772 Mail: direktion@vs-kirchplatz-wattens.tsn.at</v>
      </c>
    </row>
    <row r="162" spans="1:20" ht="15" customHeight="1">
      <c r="A162" s="2" t="s">
        <v>2860</v>
      </c>
      <c r="B162" s="2" t="s">
        <v>2861</v>
      </c>
      <c r="C162" s="2" t="s">
        <v>1515</v>
      </c>
      <c r="D162" s="2" t="s">
        <v>1530</v>
      </c>
      <c r="E162" s="2" t="s">
        <v>2862</v>
      </c>
      <c r="F162" s="2" t="s">
        <v>2061</v>
      </c>
      <c r="G162" s="2" t="s">
        <v>854</v>
      </c>
      <c r="H162" s="2" t="s">
        <v>2863</v>
      </c>
      <c r="I162" s="2" t="s">
        <v>6731</v>
      </c>
      <c r="J162" s="2" t="s">
        <v>6732</v>
      </c>
      <c r="K162" s="2" t="s">
        <v>2511</v>
      </c>
      <c r="L162" s="2" t="s">
        <v>2864</v>
      </c>
      <c r="M162" s="2" t="s">
        <v>2865</v>
      </c>
      <c r="N162" s="2" t="s">
        <v>2866</v>
      </c>
      <c r="O162" s="2" t="s">
        <v>956</v>
      </c>
      <c r="P162" s="2" t="s">
        <v>2867</v>
      </c>
      <c r="Q162" s="2" t="s">
        <v>853</v>
      </c>
      <c r="R162" s="2" t="s">
        <v>2859</v>
      </c>
      <c r="T162" s="2" t="str">
        <f t="shared" si="2"/>
        <v>Tel. +43 5223 45021 Mail: direktion@vs-hall.tsn.at</v>
      </c>
    </row>
    <row r="163" spans="1:20" ht="15" customHeight="1">
      <c r="A163" s="2" t="s">
        <v>2294</v>
      </c>
      <c r="B163" s="2" t="s">
        <v>2295</v>
      </c>
      <c r="C163" s="2" t="s">
        <v>1515</v>
      </c>
      <c r="D163" s="2" t="s">
        <v>1530</v>
      </c>
      <c r="E163" s="2" t="s">
        <v>2296</v>
      </c>
      <c r="F163" s="2" t="s">
        <v>2061</v>
      </c>
      <c r="G163" s="2" t="s">
        <v>955</v>
      </c>
      <c r="H163" s="2" t="s">
        <v>2297</v>
      </c>
      <c r="I163" s="2" t="s">
        <v>6665</v>
      </c>
      <c r="J163" s="2" t="s">
        <v>6666</v>
      </c>
      <c r="K163" s="2" t="s">
        <v>2298</v>
      </c>
      <c r="L163" s="2" t="s">
        <v>2299</v>
      </c>
      <c r="M163" s="2" t="s">
        <v>2300</v>
      </c>
      <c r="N163" s="2" t="s">
        <v>2301</v>
      </c>
      <c r="O163" s="2" t="s">
        <v>953</v>
      </c>
      <c r="P163" s="2" t="s">
        <v>6667</v>
      </c>
      <c r="Q163" s="2" t="s">
        <v>954</v>
      </c>
      <c r="R163" s="2" t="s">
        <v>2154</v>
      </c>
      <c r="T163" s="2" t="str">
        <f t="shared" si="2"/>
        <v>Tel. +43 512 397876 Mail: direktion@vs-Ampass.tsn.at</v>
      </c>
    </row>
    <row r="164" spans="1:20" ht="15" customHeight="1">
      <c r="A164" s="2" t="s">
        <v>1554</v>
      </c>
      <c r="B164" s="2" t="s">
        <v>1555</v>
      </c>
      <c r="C164" s="2" t="s">
        <v>1515</v>
      </c>
      <c r="D164" s="2" t="s">
        <v>1530</v>
      </c>
      <c r="E164" s="2" t="s">
        <v>1556</v>
      </c>
      <c r="F164" s="2" t="s">
        <v>1070</v>
      </c>
      <c r="G164" s="2" t="s">
        <v>1400</v>
      </c>
      <c r="H164" s="2" t="s">
        <v>1557</v>
      </c>
      <c r="I164" s="2" t="s">
        <v>6606</v>
      </c>
      <c r="J164" s="2" t="s">
        <v>6607</v>
      </c>
      <c r="K164" s="2" t="s">
        <v>1558</v>
      </c>
      <c r="L164" s="2" t="s">
        <v>1523</v>
      </c>
      <c r="M164" s="2" t="s">
        <v>1524</v>
      </c>
      <c r="N164" s="2" t="s">
        <v>1525</v>
      </c>
      <c r="O164" s="2" t="s">
        <v>1099</v>
      </c>
      <c r="P164" s="2" t="s">
        <v>1559</v>
      </c>
      <c r="Q164" s="2" t="s">
        <v>280</v>
      </c>
      <c r="R164" s="2" t="s">
        <v>4619</v>
      </c>
      <c r="T164" s="2" t="str">
        <f t="shared" si="2"/>
        <v>Tel. +43 512 342544 Mail: direktion@vs-amras.tsn.at</v>
      </c>
    </row>
    <row r="165" spans="1:20" ht="15" customHeight="1">
      <c r="A165" s="2" t="s">
        <v>6405</v>
      </c>
      <c r="B165" s="2" t="s">
        <v>6406</v>
      </c>
      <c r="C165" s="2" t="s">
        <v>1515</v>
      </c>
      <c r="D165" s="2" t="s">
        <v>1530</v>
      </c>
      <c r="E165" s="2" t="s">
        <v>6407</v>
      </c>
      <c r="F165" s="2" t="s">
        <v>664</v>
      </c>
      <c r="G165" s="2" t="s">
        <v>1452</v>
      </c>
      <c r="H165" s="2" t="s">
        <v>6408</v>
      </c>
      <c r="I165" s="2" t="s">
        <v>6409</v>
      </c>
      <c r="J165" s="2" t="s">
        <v>6410</v>
      </c>
      <c r="K165" s="2" t="s">
        <v>6411</v>
      </c>
      <c r="L165" s="2" t="s">
        <v>6412</v>
      </c>
      <c r="M165" s="2" t="s">
        <v>6413</v>
      </c>
      <c r="N165" s="2" t="s">
        <v>6414</v>
      </c>
      <c r="O165" s="2" t="s">
        <v>1451</v>
      </c>
      <c r="P165" s="2" t="s">
        <v>6415</v>
      </c>
      <c r="Q165" s="2" t="s">
        <v>665</v>
      </c>
      <c r="R165" s="2" t="s">
        <v>5040</v>
      </c>
      <c r="T165" s="2" t="str">
        <f t="shared" si="2"/>
        <v>Tel. +43 5332 74326-40 Mail: direktion@vs-angath.tsn.at</v>
      </c>
    </row>
    <row r="166" spans="1:20" ht="15" customHeight="1">
      <c r="A166" s="2" t="s">
        <v>5447</v>
      </c>
      <c r="B166" s="2" t="s">
        <v>5448</v>
      </c>
      <c r="C166" s="2" t="s">
        <v>1515</v>
      </c>
      <c r="D166" s="2" t="s">
        <v>1530</v>
      </c>
      <c r="E166" s="2" t="s">
        <v>5449</v>
      </c>
      <c r="F166" s="2" t="s">
        <v>748</v>
      </c>
      <c r="G166" s="2" t="s">
        <v>5450</v>
      </c>
      <c r="H166" s="2" t="s">
        <v>5451</v>
      </c>
      <c r="I166" s="2" t="s">
        <v>6953</v>
      </c>
      <c r="J166" s="2" t="s">
        <v>6954</v>
      </c>
      <c r="K166" s="2" t="s">
        <v>5452</v>
      </c>
      <c r="L166" s="2" t="s">
        <v>5430</v>
      </c>
      <c r="M166" s="2" t="s">
        <v>4032</v>
      </c>
      <c r="N166" s="2" t="s">
        <v>5453</v>
      </c>
      <c r="O166" s="2" t="s">
        <v>1210</v>
      </c>
      <c r="P166" s="2" t="s">
        <v>5454</v>
      </c>
      <c r="Q166" s="2" t="s">
        <v>722</v>
      </c>
      <c r="R166" s="2" t="s">
        <v>5898</v>
      </c>
      <c r="T166" s="2" t="str">
        <f t="shared" si="2"/>
        <v>Tel. +43 5442 65347 Mail: direktion@vs-angedair.tsn.at</v>
      </c>
    </row>
    <row r="167" spans="1:20" ht="15" customHeight="1">
      <c r="A167" s="2" t="s">
        <v>6289</v>
      </c>
      <c r="B167" s="2" t="s">
        <v>6290</v>
      </c>
      <c r="C167" s="2" t="s">
        <v>1515</v>
      </c>
      <c r="D167" s="2" t="s">
        <v>1530</v>
      </c>
      <c r="E167" s="2" t="s">
        <v>6291</v>
      </c>
      <c r="F167" s="2" t="s">
        <v>664</v>
      </c>
      <c r="G167" s="2" t="s">
        <v>473</v>
      </c>
      <c r="H167" s="2" t="s">
        <v>6292</v>
      </c>
      <c r="I167" s="2" t="s">
        <v>7041</v>
      </c>
      <c r="J167" s="2" t="s">
        <v>7042</v>
      </c>
      <c r="K167" s="2" t="s">
        <v>6293</v>
      </c>
      <c r="L167" s="2" t="s">
        <v>6294</v>
      </c>
      <c r="M167" s="2" t="s">
        <v>6295</v>
      </c>
      <c r="N167" s="2" t="s">
        <v>6296</v>
      </c>
      <c r="O167" s="2" t="s">
        <v>1453</v>
      </c>
      <c r="P167" s="2" t="s">
        <v>6297</v>
      </c>
      <c r="Q167" s="2" t="s">
        <v>464</v>
      </c>
      <c r="R167" s="2" t="s">
        <v>6468</v>
      </c>
      <c r="T167" s="2" t="str">
        <f t="shared" si="2"/>
        <v>Tel. +43 5332 5632380 Mail: direktion@vs-angerberg.tsn.at</v>
      </c>
    </row>
    <row r="168" spans="1:20" ht="15" customHeight="1">
      <c r="A168" s="2" t="s">
        <v>1849</v>
      </c>
      <c r="B168" s="2" t="s">
        <v>1850</v>
      </c>
      <c r="C168" s="2" t="s">
        <v>1515</v>
      </c>
      <c r="D168" s="2" t="s">
        <v>1530</v>
      </c>
      <c r="E168" s="2" t="s">
        <v>1851</v>
      </c>
      <c r="F168" s="2" t="s">
        <v>1070</v>
      </c>
      <c r="G168" s="2" t="s">
        <v>1852</v>
      </c>
      <c r="H168" s="2" t="s">
        <v>1853</v>
      </c>
      <c r="I168" s="2" t="s">
        <v>1854</v>
      </c>
      <c r="J168" s="2" t="s">
        <v>1855</v>
      </c>
      <c r="K168" s="2" t="s">
        <v>1856</v>
      </c>
      <c r="L168" s="2" t="s">
        <v>1523</v>
      </c>
      <c r="M168" s="2" t="s">
        <v>1524</v>
      </c>
      <c r="N168" s="2" t="s">
        <v>1525</v>
      </c>
      <c r="O168" s="2" t="s">
        <v>1100</v>
      </c>
      <c r="P168" s="2" t="s">
        <v>1857</v>
      </c>
      <c r="Q168" s="2" t="s">
        <v>279</v>
      </c>
      <c r="R168" s="2" t="s">
        <v>4776</v>
      </c>
      <c r="T168" s="2" t="str">
        <f t="shared" si="2"/>
        <v>Tel. +43 512 281772 Mail: direktion@vs-angergasse.tsn.at</v>
      </c>
    </row>
    <row r="169" spans="1:20" ht="15" customHeight="1">
      <c r="A169" s="2" t="s">
        <v>4508</v>
      </c>
      <c r="B169" s="2" t="s">
        <v>4509</v>
      </c>
      <c r="C169" s="2" t="s">
        <v>1515</v>
      </c>
      <c r="D169" s="2" t="s">
        <v>1530</v>
      </c>
      <c r="E169" s="2" t="s">
        <v>4510</v>
      </c>
      <c r="F169" s="2" t="s">
        <v>796</v>
      </c>
      <c r="G169" s="2" t="s">
        <v>1260</v>
      </c>
      <c r="H169" s="2" t="s">
        <v>4511</v>
      </c>
      <c r="I169" s="2" t="s">
        <v>6905</v>
      </c>
      <c r="J169" s="2" t="s">
        <v>6906</v>
      </c>
      <c r="K169" s="2" t="s">
        <v>4512</v>
      </c>
      <c r="L169" s="2" t="s">
        <v>4513</v>
      </c>
      <c r="M169" s="2" t="s">
        <v>4514</v>
      </c>
      <c r="N169" s="2" t="s">
        <v>4515</v>
      </c>
      <c r="O169" s="2" t="s">
        <v>4516</v>
      </c>
      <c r="P169" s="2" t="s">
        <v>4517</v>
      </c>
      <c r="Q169" s="2" t="s">
        <v>746</v>
      </c>
      <c r="R169" s="2" t="s">
        <v>5550</v>
      </c>
      <c r="T169" s="2" t="str">
        <f t="shared" si="2"/>
        <v>Tel. +43 4846 6611 Mail: direktion@vs-anras.tsn.at</v>
      </c>
    </row>
    <row r="170" spans="1:20" ht="15" customHeight="1">
      <c r="A170" s="2" t="s">
        <v>6006</v>
      </c>
      <c r="B170" s="2" t="s">
        <v>6007</v>
      </c>
      <c r="C170" s="2" t="s">
        <v>1515</v>
      </c>
      <c r="D170" s="2" t="s">
        <v>1530</v>
      </c>
      <c r="E170" s="2" t="s">
        <v>6008</v>
      </c>
      <c r="F170" s="2" t="s">
        <v>2201</v>
      </c>
      <c r="G170" s="2" t="s">
        <v>6009</v>
      </c>
      <c r="H170" s="2" t="s">
        <v>6010</v>
      </c>
      <c r="I170" s="2" t="s">
        <v>7010</v>
      </c>
      <c r="J170" s="2" t="s">
        <v>7011</v>
      </c>
      <c r="K170" s="2" t="s">
        <v>6011</v>
      </c>
      <c r="L170" s="2" t="s">
        <v>6012</v>
      </c>
      <c r="M170" s="2" t="s">
        <v>6013</v>
      </c>
      <c r="N170" s="2" t="s">
        <v>6014</v>
      </c>
      <c r="O170" s="2" t="s">
        <v>995</v>
      </c>
      <c r="P170" s="2" t="s">
        <v>6015</v>
      </c>
      <c r="Q170" s="2" t="s">
        <v>3</v>
      </c>
      <c r="R170" s="2" t="s">
        <v>5771</v>
      </c>
      <c r="T170" s="2" t="str">
        <f t="shared" si="2"/>
        <v>Tel. +43 5262 6669117 Mail: direktion@vs-pfaffenhofen.tsn.at</v>
      </c>
    </row>
    <row r="171" spans="1:20" ht="15" customHeight="1">
      <c r="A171" s="2" t="s">
        <v>4936</v>
      </c>
      <c r="B171" s="2" t="s">
        <v>4937</v>
      </c>
      <c r="C171" s="2" t="s">
        <v>1515</v>
      </c>
      <c r="D171" s="2" t="s">
        <v>1530</v>
      </c>
      <c r="E171" s="2" t="s">
        <v>4938</v>
      </c>
      <c r="F171" s="2" t="s">
        <v>862</v>
      </c>
      <c r="G171" s="2" t="s">
        <v>4939</v>
      </c>
      <c r="H171" s="2" t="s">
        <v>4940</v>
      </c>
      <c r="I171" s="2" t="s">
        <v>6919</v>
      </c>
      <c r="J171" s="2" t="s">
        <v>6920</v>
      </c>
      <c r="K171" s="2" t="s">
        <v>4941</v>
      </c>
      <c r="L171" s="2" t="s">
        <v>4933</v>
      </c>
      <c r="M171" s="2" t="s">
        <v>4789</v>
      </c>
      <c r="N171" s="2" t="s">
        <v>4942</v>
      </c>
      <c r="O171" s="2" t="s">
        <v>1296</v>
      </c>
      <c r="P171" s="2" t="s">
        <v>4943</v>
      </c>
      <c r="Q171" s="2" t="s">
        <v>648</v>
      </c>
      <c r="R171" s="2" t="s">
        <v>5028</v>
      </c>
      <c r="T171" s="2" t="str">
        <f t="shared" si="2"/>
        <v>Tel. +43 5672 72314 Mail: direktion@vs-archbach.tsn.at</v>
      </c>
    </row>
    <row r="172" spans="1:20" ht="15" customHeight="1">
      <c r="A172" s="2" t="s">
        <v>1817</v>
      </c>
      <c r="B172" s="2" t="s">
        <v>1818</v>
      </c>
      <c r="C172" s="2" t="s">
        <v>1515</v>
      </c>
      <c r="D172" s="2" t="s">
        <v>1530</v>
      </c>
      <c r="E172" s="2" t="s">
        <v>1819</v>
      </c>
      <c r="F172" s="2" t="s">
        <v>1070</v>
      </c>
      <c r="G172" s="2" t="s">
        <v>1820</v>
      </c>
      <c r="H172" s="2" t="s">
        <v>1821</v>
      </c>
      <c r="I172" s="2" t="s">
        <v>6621</v>
      </c>
      <c r="J172" s="2" t="s">
        <v>6622</v>
      </c>
      <c r="K172" s="2" t="s">
        <v>1822</v>
      </c>
      <c r="L172" s="2" t="s">
        <v>1523</v>
      </c>
      <c r="M172" s="2" t="s">
        <v>1524</v>
      </c>
      <c r="N172" s="2" t="s">
        <v>1525</v>
      </c>
      <c r="O172" s="2" t="s">
        <v>1101</v>
      </c>
      <c r="P172" s="2" t="s">
        <v>6623</v>
      </c>
      <c r="Q172" s="2" t="s">
        <v>281</v>
      </c>
      <c r="R172" s="2" t="s">
        <v>4486</v>
      </c>
      <c r="T172" s="2" t="str">
        <f t="shared" si="2"/>
        <v>Tel. +43 512 262290 Mail: direktion@vs-arzl.tsn.at</v>
      </c>
    </row>
    <row r="173" spans="1:20" ht="15" customHeight="1">
      <c r="A173" s="2" t="s">
        <v>1769</v>
      </c>
      <c r="B173" s="2" t="s">
        <v>1770</v>
      </c>
      <c r="C173" s="2" t="s">
        <v>1515</v>
      </c>
      <c r="D173" s="2" t="s">
        <v>1530</v>
      </c>
      <c r="E173" s="2" t="s">
        <v>1771</v>
      </c>
      <c r="F173" s="2" t="s">
        <v>241</v>
      </c>
      <c r="G173" s="2" t="s">
        <v>240</v>
      </c>
      <c r="H173" s="2" t="s">
        <v>1772</v>
      </c>
      <c r="I173" s="2" t="s">
        <v>1773</v>
      </c>
      <c r="J173" s="2" t="s">
        <v>1774</v>
      </c>
      <c r="K173" s="2" t="s">
        <v>1775</v>
      </c>
      <c r="L173" s="2" t="s">
        <v>1677</v>
      </c>
      <c r="M173" s="2" t="s">
        <v>1678</v>
      </c>
      <c r="N173" s="2" t="s">
        <v>1776</v>
      </c>
      <c r="O173" s="2" t="s">
        <v>1036</v>
      </c>
      <c r="P173" s="2" t="s">
        <v>1777</v>
      </c>
      <c r="Q173" s="2" t="s">
        <v>239</v>
      </c>
      <c r="R173" s="2" t="s">
        <v>5989</v>
      </c>
      <c r="T173" s="2" t="str">
        <f t="shared" si="2"/>
        <v>Tel. +43 5412 67644 Mail: direktion@vs-arzl-pitztal.tsn.at</v>
      </c>
    </row>
    <row r="174" spans="1:20" ht="15" customHeight="1">
      <c r="A174" s="2" t="s">
        <v>5286</v>
      </c>
      <c r="B174" s="2" t="s">
        <v>5287</v>
      </c>
      <c r="C174" s="2" t="s">
        <v>1515</v>
      </c>
      <c r="D174" s="2" t="s">
        <v>1530</v>
      </c>
      <c r="E174" s="2" t="s">
        <v>5288</v>
      </c>
      <c r="F174" s="2" t="s">
        <v>474</v>
      </c>
      <c r="G174" s="2" t="s">
        <v>5289</v>
      </c>
      <c r="H174" s="2" t="s">
        <v>5290</v>
      </c>
      <c r="I174" s="2" t="s">
        <v>6937</v>
      </c>
      <c r="J174" s="2" t="s">
        <v>6938</v>
      </c>
      <c r="K174" s="2" t="s">
        <v>5291</v>
      </c>
      <c r="L174" s="2" t="s">
        <v>5292</v>
      </c>
      <c r="M174" s="2" t="s">
        <v>5293</v>
      </c>
      <c r="N174" s="2" t="s">
        <v>5294</v>
      </c>
      <c r="O174" s="2" t="s">
        <v>1488</v>
      </c>
      <c r="P174" s="2" t="s">
        <v>6939</v>
      </c>
      <c r="Q174" s="2" t="s">
        <v>476</v>
      </c>
      <c r="R174" s="2" t="s">
        <v>4318</v>
      </c>
      <c r="T174" s="2" t="str">
        <f t="shared" si="2"/>
        <v>Tel. +43 664 4171836 Mail: direktion@vs-aschau.tsn.at</v>
      </c>
    </row>
    <row r="175" spans="1:20" ht="15" customHeight="1">
      <c r="A175" s="2" t="s">
        <v>4368</v>
      </c>
      <c r="B175" s="2" t="s">
        <v>4369</v>
      </c>
      <c r="C175" s="2" t="s">
        <v>1515</v>
      </c>
      <c r="D175" s="2" t="s">
        <v>1530</v>
      </c>
      <c r="E175" s="2" t="s">
        <v>4370</v>
      </c>
      <c r="F175" s="2" t="s">
        <v>796</v>
      </c>
      <c r="G175" s="2" t="s">
        <v>2</v>
      </c>
      <c r="H175" s="2" t="s">
        <v>4371</v>
      </c>
      <c r="I175" s="2" t="s">
        <v>4372</v>
      </c>
      <c r="J175" s="2" t="s">
        <v>4373</v>
      </c>
      <c r="K175" s="2" t="s">
        <v>4374</v>
      </c>
      <c r="L175" s="2" t="s">
        <v>4375</v>
      </c>
      <c r="M175" s="2" t="s">
        <v>4376</v>
      </c>
      <c r="N175" s="2" t="s">
        <v>4377</v>
      </c>
      <c r="O175" s="2" t="s">
        <v>4378</v>
      </c>
      <c r="P175" s="2" t="s">
        <v>4379</v>
      </c>
      <c r="Q175" s="2" t="s">
        <v>1</v>
      </c>
      <c r="R175" s="2" t="s">
        <v>1889</v>
      </c>
      <c r="T175" s="2" t="str">
        <f t="shared" si="2"/>
        <v>Tel. +43 4855 820931 Mail: direktion@vs-assling.tsn.at</v>
      </c>
    </row>
    <row r="176" spans="1:20" ht="15" customHeight="1">
      <c r="A176" s="2" t="s">
        <v>4016</v>
      </c>
      <c r="B176" s="2" t="s">
        <v>4017</v>
      </c>
      <c r="C176" s="2" t="s">
        <v>1515</v>
      </c>
      <c r="D176" s="2" t="s">
        <v>1530</v>
      </c>
      <c r="E176" s="2" t="s">
        <v>4018</v>
      </c>
      <c r="F176" s="2" t="s">
        <v>664</v>
      </c>
      <c r="I176" s="2" t="s">
        <v>4019</v>
      </c>
      <c r="J176" s="2" t="s">
        <v>4020</v>
      </c>
      <c r="K176" s="2" t="s">
        <v>4021</v>
      </c>
      <c r="L176" s="2" t="s">
        <v>4010</v>
      </c>
      <c r="M176" s="2" t="s">
        <v>4022</v>
      </c>
      <c r="N176" s="2" t="s">
        <v>4023</v>
      </c>
      <c r="O176" s="2" t="s">
        <v>6873</v>
      </c>
      <c r="P176" s="2" t="s">
        <v>4024</v>
      </c>
      <c r="Q176" s="2" t="s">
        <v>489</v>
      </c>
      <c r="R176" s="2" t="s">
        <v>2171</v>
      </c>
      <c r="T176" s="2" t="str">
        <f t="shared" si="2"/>
        <v>Tel. +43 5339 8110530 Mail: direktion@vs-auffach.tsn.at</v>
      </c>
    </row>
    <row r="177" spans="1:20" ht="15" customHeight="1">
      <c r="A177" s="2" t="s">
        <v>3069</v>
      </c>
      <c r="B177" s="2" t="s">
        <v>3070</v>
      </c>
      <c r="C177" s="2" t="s">
        <v>1515</v>
      </c>
      <c r="D177" s="2" t="s">
        <v>1530</v>
      </c>
      <c r="E177" s="2" t="s">
        <v>3071</v>
      </c>
      <c r="F177" s="2" t="s">
        <v>345</v>
      </c>
      <c r="G177" s="2" t="s">
        <v>3072</v>
      </c>
      <c r="H177" s="2" t="s">
        <v>3073</v>
      </c>
      <c r="K177" s="2" t="s">
        <v>3074</v>
      </c>
      <c r="L177" s="2" t="s">
        <v>3075</v>
      </c>
      <c r="M177" s="2" t="s">
        <v>3076</v>
      </c>
      <c r="N177" s="2" t="s">
        <v>3077</v>
      </c>
      <c r="O177" s="2" t="s">
        <v>1130</v>
      </c>
      <c r="P177" s="2" t="s">
        <v>3078</v>
      </c>
      <c r="Q177" s="2" t="s">
        <v>347</v>
      </c>
      <c r="R177" s="2" t="s">
        <v>5661</v>
      </c>
      <c r="T177" s="2" t="str">
        <f t="shared" si="2"/>
        <v>Tel. +43 5356 72872 Mail: direktion@vs-aurach.tsn.at</v>
      </c>
    </row>
    <row r="178" spans="1:20" ht="15" customHeight="1">
      <c r="A178" s="2" t="s">
        <v>4464</v>
      </c>
      <c r="B178" s="2" t="s">
        <v>4465</v>
      </c>
      <c r="C178" s="2" t="s">
        <v>1515</v>
      </c>
      <c r="D178" s="2" t="s">
        <v>1530</v>
      </c>
      <c r="E178" s="2" t="s">
        <v>4466</v>
      </c>
      <c r="F178" s="2" t="s">
        <v>796</v>
      </c>
      <c r="G178" s="2" t="s">
        <v>1268</v>
      </c>
      <c r="H178" s="2" t="s">
        <v>4467</v>
      </c>
      <c r="I178" s="2" t="s">
        <v>4468</v>
      </c>
      <c r="J178" s="2" t="s">
        <v>4469</v>
      </c>
      <c r="K178" s="2" t="s">
        <v>4470</v>
      </c>
      <c r="L178" s="2" t="s">
        <v>4471</v>
      </c>
      <c r="M178" s="2" t="s">
        <v>4472</v>
      </c>
      <c r="N178" s="2" t="s">
        <v>4473</v>
      </c>
      <c r="O178" s="2" t="s">
        <v>1261</v>
      </c>
      <c r="P178" s="2" t="s">
        <v>4474</v>
      </c>
      <c r="Q178" s="2" t="s">
        <v>392</v>
      </c>
      <c r="R178" s="2" t="s">
        <v>6325</v>
      </c>
      <c r="T178" s="2" t="str">
        <f t="shared" si="2"/>
        <v>Tel. +43 4843 552223 Mail: direktion@vs-ausservillgraten.tsn.at</v>
      </c>
    </row>
    <row r="179" spans="1:20" ht="15" customHeight="1">
      <c r="A179" s="2" t="s">
        <v>2251</v>
      </c>
      <c r="B179" s="2" t="s">
        <v>2252</v>
      </c>
      <c r="C179" s="2" t="s">
        <v>1515</v>
      </c>
      <c r="D179" s="2" t="s">
        <v>1530</v>
      </c>
      <c r="E179" s="2" t="s">
        <v>2253</v>
      </c>
      <c r="F179" s="2" t="s">
        <v>2201</v>
      </c>
      <c r="G179" s="2" t="s">
        <v>200</v>
      </c>
      <c r="H179" s="2" t="s">
        <v>2254</v>
      </c>
      <c r="I179" s="2" t="s">
        <v>2255</v>
      </c>
      <c r="J179" s="2" t="s">
        <v>2256</v>
      </c>
      <c r="K179" s="2" t="s">
        <v>2257</v>
      </c>
      <c r="L179" s="2" t="s">
        <v>2258</v>
      </c>
      <c r="M179" s="2" t="s">
        <v>2259</v>
      </c>
      <c r="N179" s="2" t="s">
        <v>2260</v>
      </c>
      <c r="O179" s="2" t="s">
        <v>997</v>
      </c>
      <c r="Q179" s="2" t="s">
        <v>199</v>
      </c>
      <c r="R179" s="2" t="s">
        <v>2796</v>
      </c>
      <c r="T179" s="2" t="str">
        <f t="shared" si="2"/>
        <v>Tel. +43 5234 68455 Mail: direktion@vs-axams.tsn.at</v>
      </c>
    </row>
    <row r="180" spans="1:20" ht="15" customHeight="1">
      <c r="A180" s="2" t="s">
        <v>5130</v>
      </c>
      <c r="B180" s="2" t="s">
        <v>5131</v>
      </c>
      <c r="C180" s="2" t="s">
        <v>1515</v>
      </c>
      <c r="D180" s="2" t="s">
        <v>1530</v>
      </c>
      <c r="E180" s="2" t="s">
        <v>5132</v>
      </c>
      <c r="F180" s="2" t="s">
        <v>862</v>
      </c>
      <c r="G180" s="2" t="s">
        <v>860</v>
      </c>
      <c r="H180" s="2" t="s">
        <v>5073</v>
      </c>
      <c r="I180" s="2" t="s">
        <v>5133</v>
      </c>
      <c r="J180" s="2" t="s">
        <v>5134</v>
      </c>
      <c r="K180" s="2" t="s">
        <v>5135</v>
      </c>
      <c r="L180" s="2" t="s">
        <v>5136</v>
      </c>
      <c r="M180" s="2" t="s">
        <v>5137</v>
      </c>
      <c r="N180" s="2" t="s">
        <v>5138</v>
      </c>
      <c r="O180" s="2" t="s">
        <v>1297</v>
      </c>
      <c r="P180" s="2" t="s">
        <v>5139</v>
      </c>
      <c r="Q180" s="2" t="s">
        <v>859</v>
      </c>
      <c r="R180" s="2" t="s">
        <v>3499</v>
      </c>
      <c r="T180" s="2" t="str">
        <f t="shared" si="2"/>
        <v>Tel. +43 5634 6720 Mail: direktion@vs-bach.tsn.at</v>
      </c>
    </row>
    <row r="181" spans="1:20" ht="15" customHeight="1">
      <c r="A181" s="2" t="s">
        <v>3521</v>
      </c>
      <c r="B181" s="2" t="s">
        <v>3522</v>
      </c>
      <c r="C181" s="2" t="s">
        <v>1515</v>
      </c>
      <c r="D181" s="2" t="s">
        <v>1530</v>
      </c>
      <c r="E181" s="2" t="s">
        <v>3523</v>
      </c>
      <c r="F181" s="2" t="s">
        <v>664</v>
      </c>
      <c r="G181" s="2" t="s">
        <v>316</v>
      </c>
      <c r="H181" s="2" t="s">
        <v>3524</v>
      </c>
      <c r="I181" s="2" t="s">
        <v>3525</v>
      </c>
      <c r="J181" s="2" t="s">
        <v>3526</v>
      </c>
      <c r="K181" s="2" t="s">
        <v>3527</v>
      </c>
      <c r="L181" s="2" t="s">
        <v>3528</v>
      </c>
      <c r="M181" s="2" t="s">
        <v>3529</v>
      </c>
      <c r="N181" s="2" t="s">
        <v>3530</v>
      </c>
      <c r="O181" s="2" t="s">
        <v>1454</v>
      </c>
      <c r="P181" s="2" t="s">
        <v>3531</v>
      </c>
      <c r="Q181" s="2" t="s">
        <v>315</v>
      </c>
      <c r="R181" s="2" t="s">
        <v>3183</v>
      </c>
      <c r="T181" s="2" t="str">
        <f t="shared" si="2"/>
        <v>Tel. +43 5332 7615830 Mail: direktion@vs-badhaering.tsn.at</v>
      </c>
    </row>
    <row r="182" spans="1:20" ht="15" customHeight="1">
      <c r="A182" s="2" t="s">
        <v>2471</v>
      </c>
      <c r="B182" s="2" t="s">
        <v>2472</v>
      </c>
      <c r="C182" s="2" t="s">
        <v>1515</v>
      </c>
      <c r="D182" s="2" t="s">
        <v>1530</v>
      </c>
      <c r="E182" s="2" t="s">
        <v>2473</v>
      </c>
      <c r="F182" s="2" t="s">
        <v>241</v>
      </c>
      <c r="G182" s="2" t="s">
        <v>2474</v>
      </c>
      <c r="H182" s="2" t="s">
        <v>2475</v>
      </c>
      <c r="I182" s="2" t="s">
        <v>2476</v>
      </c>
      <c r="J182" s="2" t="s">
        <v>2477</v>
      </c>
      <c r="K182" s="2" t="s">
        <v>2478</v>
      </c>
      <c r="L182" s="2" t="s">
        <v>2365</v>
      </c>
      <c r="M182" s="2" t="s">
        <v>2366</v>
      </c>
      <c r="N182" s="2" t="s">
        <v>2479</v>
      </c>
      <c r="O182" s="2" t="s">
        <v>1037</v>
      </c>
      <c r="P182" s="2" t="s">
        <v>2480</v>
      </c>
      <c r="Q182" s="2" t="s">
        <v>244</v>
      </c>
      <c r="R182" s="2" t="s">
        <v>2535</v>
      </c>
      <c r="T182" s="2" t="str">
        <f t="shared" si="2"/>
        <v>Tel. +43 5264 5698 Mail: direktion@vs-barwies.tsn.at</v>
      </c>
    </row>
    <row r="183" spans="1:20" ht="15" customHeight="1">
      <c r="A183" s="2" t="s">
        <v>2210</v>
      </c>
      <c r="B183" s="2" t="s">
        <v>2211</v>
      </c>
      <c r="C183" s="2" t="s">
        <v>1515</v>
      </c>
      <c r="D183" s="2" t="s">
        <v>1530</v>
      </c>
      <c r="E183" s="2" t="s">
        <v>2212</v>
      </c>
      <c r="F183" s="2" t="s">
        <v>2061</v>
      </c>
      <c r="G183" s="2" t="s">
        <v>1420</v>
      </c>
      <c r="H183" s="2" t="s">
        <v>2213</v>
      </c>
      <c r="I183" s="2" t="s">
        <v>2214</v>
      </c>
      <c r="J183" s="2" t="s">
        <v>2215</v>
      </c>
      <c r="K183" s="2" t="s">
        <v>2216</v>
      </c>
      <c r="L183" s="2" t="s">
        <v>2217</v>
      </c>
      <c r="M183" s="2" t="s">
        <v>2218</v>
      </c>
      <c r="N183" s="2" t="s">
        <v>2219</v>
      </c>
      <c r="O183" s="2" t="s">
        <v>957</v>
      </c>
      <c r="P183" s="2" t="s">
        <v>2220</v>
      </c>
      <c r="Q183" s="2" t="s">
        <v>407</v>
      </c>
      <c r="R183" s="2" t="s">
        <v>5911</v>
      </c>
      <c r="T183" s="2" t="str">
        <f t="shared" si="2"/>
        <v>Tel. +43 5224 51570 Mail: direktion@vs-baumkirchen.tsn.at</v>
      </c>
    </row>
    <row r="184" spans="1:20" ht="15" customHeight="1">
      <c r="A184" s="2" t="s">
        <v>4804</v>
      </c>
      <c r="B184" s="2" t="s">
        <v>4805</v>
      </c>
      <c r="C184" s="2" t="s">
        <v>1515</v>
      </c>
      <c r="D184" s="2" t="s">
        <v>1530</v>
      </c>
      <c r="E184" s="2" t="s">
        <v>4806</v>
      </c>
      <c r="F184" s="2" t="s">
        <v>862</v>
      </c>
      <c r="G184" s="2" t="s">
        <v>865</v>
      </c>
      <c r="H184" s="2" t="s">
        <v>4807</v>
      </c>
      <c r="I184" s="2" t="s">
        <v>4808</v>
      </c>
      <c r="J184" s="2" t="s">
        <v>4809</v>
      </c>
      <c r="K184" s="2" t="s">
        <v>4810</v>
      </c>
      <c r="L184" s="2" t="s">
        <v>4811</v>
      </c>
      <c r="M184" s="2" t="s">
        <v>4812</v>
      </c>
      <c r="N184" s="2" t="s">
        <v>4813</v>
      </c>
      <c r="O184" s="2" t="s">
        <v>1298</v>
      </c>
      <c r="P184" s="2" t="s">
        <v>4814</v>
      </c>
      <c r="Q184" s="2" t="s">
        <v>864</v>
      </c>
      <c r="T184" s="2" t="str">
        <f t="shared" si="2"/>
        <v>Tel. +43 5674 823275 Mail: direktion@vs-berwang.tsn.at</v>
      </c>
    </row>
    <row r="185" spans="1:20" ht="15" customHeight="1">
      <c r="A185" s="2" t="s">
        <v>4851</v>
      </c>
      <c r="B185" s="2" t="s">
        <v>4852</v>
      </c>
      <c r="C185" s="2" t="s">
        <v>1515</v>
      </c>
      <c r="D185" s="2" t="s">
        <v>1530</v>
      </c>
      <c r="E185" s="2" t="s">
        <v>4853</v>
      </c>
      <c r="F185" s="2" t="s">
        <v>862</v>
      </c>
      <c r="G185" s="2" t="s">
        <v>868</v>
      </c>
      <c r="H185" s="2" t="s">
        <v>4854</v>
      </c>
      <c r="I185" s="2" t="s">
        <v>4855</v>
      </c>
      <c r="J185" s="2" t="s">
        <v>4856</v>
      </c>
      <c r="K185" s="2" t="s">
        <v>4857</v>
      </c>
      <c r="L185" s="2" t="s">
        <v>4858</v>
      </c>
      <c r="M185" s="2" t="s">
        <v>4859</v>
      </c>
      <c r="N185" s="2" t="s">
        <v>4860</v>
      </c>
      <c r="O185" s="2" t="s">
        <v>1299</v>
      </c>
      <c r="P185" s="2" t="s">
        <v>4861</v>
      </c>
      <c r="Q185" s="2" t="s">
        <v>867</v>
      </c>
      <c r="T185" s="2" t="str">
        <f t="shared" si="2"/>
        <v>Tel. +43 5673 20273 Mail: direktion@vs-biberwier.tsn.at</v>
      </c>
    </row>
    <row r="186" spans="1:20" ht="15" customHeight="1">
      <c r="A186" s="2" t="s">
        <v>4144</v>
      </c>
      <c r="B186" s="2" t="s">
        <v>4145</v>
      </c>
      <c r="C186" s="2" t="s">
        <v>1515</v>
      </c>
      <c r="D186" s="2" t="s">
        <v>1530</v>
      </c>
      <c r="E186" s="2" t="s">
        <v>4146</v>
      </c>
      <c r="F186" s="2" t="s">
        <v>345</v>
      </c>
      <c r="G186" s="2" t="s">
        <v>4147</v>
      </c>
      <c r="H186" s="2" t="s">
        <v>4148</v>
      </c>
      <c r="K186" s="2" t="s">
        <v>4149</v>
      </c>
      <c r="L186" s="2" t="s">
        <v>4150</v>
      </c>
      <c r="M186" s="2" t="s">
        <v>4151</v>
      </c>
      <c r="N186" s="2" t="s">
        <v>4152</v>
      </c>
      <c r="O186" s="2" t="s">
        <v>1131</v>
      </c>
      <c r="P186" s="2" t="s">
        <v>4153</v>
      </c>
      <c r="Q186" s="2" t="s">
        <v>556</v>
      </c>
      <c r="R186" s="2" t="s">
        <v>4839</v>
      </c>
      <c r="T186" s="2" t="str">
        <f t="shared" si="2"/>
        <v>Tel. +43 5375 2258 Mail: direktion@vs-bichlach.tsn.at</v>
      </c>
    </row>
    <row r="187" spans="1:20" ht="15" customHeight="1">
      <c r="A187" s="2" t="s">
        <v>4888</v>
      </c>
      <c r="B187" s="2" t="s">
        <v>4889</v>
      </c>
      <c r="C187" s="2" t="s">
        <v>1515</v>
      </c>
      <c r="D187" s="2" t="s">
        <v>1530</v>
      </c>
      <c r="E187" s="2" t="s">
        <v>4890</v>
      </c>
      <c r="F187" s="2" t="s">
        <v>862</v>
      </c>
      <c r="G187" s="2" t="s">
        <v>865</v>
      </c>
      <c r="H187" s="2" t="s">
        <v>4807</v>
      </c>
      <c r="K187" s="2" t="s">
        <v>4891</v>
      </c>
      <c r="L187" s="2" t="s">
        <v>4892</v>
      </c>
      <c r="M187" s="2" t="s">
        <v>4893</v>
      </c>
      <c r="N187" s="2" t="s">
        <v>4894</v>
      </c>
      <c r="O187" s="2" t="s">
        <v>1300</v>
      </c>
      <c r="P187" s="2" t="s">
        <v>4895</v>
      </c>
      <c r="Q187" s="2" t="s">
        <v>869</v>
      </c>
      <c r="T187" s="2" t="str">
        <f t="shared" si="2"/>
        <v>Tel. +43 5674 5340 Mail: direktion@vs-bichlbach.tsn.at</v>
      </c>
    </row>
    <row r="188" spans="1:20" ht="15" customHeight="1">
      <c r="A188" s="2" t="s">
        <v>2238</v>
      </c>
      <c r="B188" s="2" t="s">
        <v>2239</v>
      </c>
      <c r="C188" s="2" t="s">
        <v>1515</v>
      </c>
      <c r="D188" s="2" t="s">
        <v>1530</v>
      </c>
      <c r="E188" s="2" t="s">
        <v>2240</v>
      </c>
      <c r="F188" s="2" t="s">
        <v>2201</v>
      </c>
      <c r="G188" s="2" t="s">
        <v>2241</v>
      </c>
      <c r="H188" s="2" t="s">
        <v>2242</v>
      </c>
      <c r="I188" s="2" t="s">
        <v>2243</v>
      </c>
      <c r="J188" s="2" t="s">
        <v>2244</v>
      </c>
      <c r="K188" s="2" t="s">
        <v>2245</v>
      </c>
      <c r="L188" s="2" t="s">
        <v>2246</v>
      </c>
      <c r="M188" s="2" t="s">
        <v>2247</v>
      </c>
      <c r="N188" s="2" t="s">
        <v>2248</v>
      </c>
      <c r="O188" s="2" t="s">
        <v>998</v>
      </c>
      <c r="P188" s="2" t="s">
        <v>2249</v>
      </c>
      <c r="Q188" s="2" t="s">
        <v>203</v>
      </c>
      <c r="R188" s="2" t="s">
        <v>3708</v>
      </c>
      <c r="T188" s="2" t="str">
        <f t="shared" si="2"/>
        <v>Tel. +43 5234 3323316 Mail: direktion@vs-birgitz.tsn.at</v>
      </c>
    </row>
    <row r="189" spans="1:20" ht="15" customHeight="1">
      <c r="A189" s="2" t="s">
        <v>5295</v>
      </c>
      <c r="B189" s="2" t="s">
        <v>5296</v>
      </c>
      <c r="C189" s="2" t="s">
        <v>1515</v>
      </c>
      <c r="D189" s="2" t="s">
        <v>1530</v>
      </c>
      <c r="E189" s="2" t="s">
        <v>5297</v>
      </c>
      <c r="F189" s="2" t="s">
        <v>474</v>
      </c>
      <c r="G189" s="2" t="s">
        <v>5298</v>
      </c>
      <c r="H189" s="2" t="s">
        <v>5299</v>
      </c>
      <c r="I189" s="2" t="s">
        <v>5300</v>
      </c>
      <c r="J189" s="2" t="s">
        <v>5301</v>
      </c>
      <c r="K189" s="2" t="s">
        <v>5302</v>
      </c>
      <c r="L189" s="2" t="s">
        <v>5303</v>
      </c>
      <c r="M189" s="2" t="s">
        <v>5304</v>
      </c>
      <c r="N189" s="2" t="s">
        <v>5305</v>
      </c>
      <c r="O189" s="2" t="s">
        <v>5306</v>
      </c>
      <c r="P189" s="2" t="s">
        <v>5307</v>
      </c>
      <c r="Q189" s="2" t="s">
        <v>481</v>
      </c>
      <c r="R189" s="2" t="s">
        <v>4252</v>
      </c>
      <c r="T189" s="2" t="str">
        <f t="shared" si="2"/>
        <v>Tel. +43 5285 6318517 Mail: direktion@vs-brandberg.tsn.at</v>
      </c>
    </row>
    <row r="190" spans="1:20" ht="15" customHeight="1">
      <c r="A190" s="2" t="s">
        <v>3550</v>
      </c>
      <c r="B190" s="2" t="s">
        <v>3551</v>
      </c>
      <c r="C190" s="2" t="s">
        <v>1515</v>
      </c>
      <c r="D190" s="2" t="s">
        <v>1530</v>
      </c>
      <c r="E190" s="2" t="s">
        <v>3552</v>
      </c>
      <c r="F190" s="2" t="s">
        <v>664</v>
      </c>
      <c r="G190" s="2" t="s">
        <v>3553</v>
      </c>
      <c r="H190" s="2" t="s">
        <v>3554</v>
      </c>
      <c r="I190" s="2" t="s">
        <v>3555</v>
      </c>
      <c r="J190" s="2" t="s">
        <v>3556</v>
      </c>
      <c r="K190" s="2" t="s">
        <v>3557</v>
      </c>
      <c r="L190" s="2" t="s">
        <v>3558</v>
      </c>
      <c r="M190" s="2" t="s">
        <v>3559</v>
      </c>
      <c r="N190" s="2" t="s">
        <v>3560</v>
      </c>
      <c r="O190" s="2" t="s">
        <v>1175</v>
      </c>
      <c r="P190" s="2" t="s">
        <v>3561</v>
      </c>
      <c r="Q190" s="2" t="s">
        <v>491</v>
      </c>
      <c r="R190" s="2" t="s">
        <v>1768</v>
      </c>
      <c r="T190" s="2" t="str">
        <f t="shared" si="2"/>
        <v>Tel. +43 5331 5233 Mail: direktion@vs-brandenberg.tsn.at</v>
      </c>
    </row>
    <row r="191" spans="1:20" ht="15" customHeight="1">
      <c r="A191" s="2" t="s">
        <v>3644</v>
      </c>
      <c r="B191" s="2" t="s">
        <v>3645</v>
      </c>
      <c r="C191" s="2" t="s">
        <v>1515</v>
      </c>
      <c r="D191" s="2" t="s">
        <v>1530</v>
      </c>
      <c r="E191" s="2" t="s">
        <v>3646</v>
      </c>
      <c r="F191" s="2" t="s">
        <v>664</v>
      </c>
      <c r="G191" s="2" t="s">
        <v>3647</v>
      </c>
      <c r="H191" s="2" t="s">
        <v>3648</v>
      </c>
      <c r="I191" s="2" t="s">
        <v>3649</v>
      </c>
      <c r="J191" s="2" t="s">
        <v>3650</v>
      </c>
      <c r="K191" s="2" t="s">
        <v>3651</v>
      </c>
      <c r="L191" s="2" t="s">
        <v>3638</v>
      </c>
      <c r="M191" s="2" t="s">
        <v>3639</v>
      </c>
      <c r="N191" s="2" t="s">
        <v>3640</v>
      </c>
      <c r="O191" s="2" t="s">
        <v>1176</v>
      </c>
      <c r="P191" s="2" t="s">
        <v>3652</v>
      </c>
      <c r="Q191" s="2" t="s">
        <v>492</v>
      </c>
      <c r="R191" s="2" t="s">
        <v>5331</v>
      </c>
      <c r="T191" s="2" t="str">
        <f t="shared" si="2"/>
        <v>Tel. +43 5338 8905 Mail: direktion@vs-breitenbach.tsn.at</v>
      </c>
    </row>
    <row r="192" spans="1:20" ht="15" customHeight="1">
      <c r="A192" s="2" t="s">
        <v>3176</v>
      </c>
      <c r="B192" s="2" t="s">
        <v>3177</v>
      </c>
      <c r="C192" s="2" t="s">
        <v>1515</v>
      </c>
      <c r="D192" s="2" t="s">
        <v>1530</v>
      </c>
      <c r="E192" s="2" t="s">
        <v>3178</v>
      </c>
      <c r="F192" s="2" t="s">
        <v>345</v>
      </c>
      <c r="G192" s="2" t="s">
        <v>3179</v>
      </c>
      <c r="H192" s="2" t="s">
        <v>3180</v>
      </c>
      <c r="I192" s="2" t="s">
        <v>3181</v>
      </c>
      <c r="J192" s="2" t="s">
        <v>3182</v>
      </c>
      <c r="K192" s="2" t="s">
        <v>3171</v>
      </c>
      <c r="L192" s="2" t="s">
        <v>3172</v>
      </c>
      <c r="M192" s="2" t="s">
        <v>3173</v>
      </c>
      <c r="N192" s="2" t="s">
        <v>3174</v>
      </c>
      <c r="O192" s="2" t="s">
        <v>1132</v>
      </c>
      <c r="Q192" s="2" t="s">
        <v>348</v>
      </c>
      <c r="R192" s="2" t="s">
        <v>1669</v>
      </c>
      <c r="T192" s="2" t="str">
        <f t="shared" si="2"/>
        <v>Tel. +43 5334 82013 Mail: direktion@vs-brixen.tsn.at</v>
      </c>
    </row>
    <row r="193" spans="1:20" ht="15" customHeight="1">
      <c r="A193" s="2" t="s">
        <v>3605</v>
      </c>
      <c r="B193" s="2" t="s">
        <v>3606</v>
      </c>
      <c r="C193" s="2" t="s">
        <v>1515</v>
      </c>
      <c r="D193" s="2" t="s">
        <v>1530</v>
      </c>
      <c r="E193" s="2" t="s">
        <v>3607</v>
      </c>
      <c r="F193" s="2" t="s">
        <v>664</v>
      </c>
      <c r="G193" s="2" t="s">
        <v>1458</v>
      </c>
      <c r="H193" s="2" t="s">
        <v>3719</v>
      </c>
      <c r="I193" s="2" t="s">
        <v>3608</v>
      </c>
      <c r="J193" s="2" t="s">
        <v>3609</v>
      </c>
      <c r="K193" s="2" t="s">
        <v>3603</v>
      </c>
      <c r="L193" s="2" t="s">
        <v>3591</v>
      </c>
      <c r="M193" s="2" t="s">
        <v>3592</v>
      </c>
      <c r="N193" s="2" t="s">
        <v>3593</v>
      </c>
      <c r="O193" s="2" t="s">
        <v>1173</v>
      </c>
      <c r="P193" s="2" t="s">
        <v>6839</v>
      </c>
      <c r="Q193" s="2" t="s">
        <v>702</v>
      </c>
      <c r="T193" s="2" t="str">
        <f t="shared" si="2"/>
        <v>Tel. +43 5337 6224040 Mail: direktion@vs-brixlegg.tsn.at</v>
      </c>
    </row>
    <row r="194" spans="1:20" ht="15" customHeight="1">
      <c r="A194" s="2" t="s">
        <v>5342</v>
      </c>
      <c r="B194" s="2" t="s">
        <v>5343</v>
      </c>
      <c r="C194" s="2" t="s">
        <v>1515</v>
      </c>
      <c r="D194" s="2" t="s">
        <v>1530</v>
      </c>
      <c r="E194" s="2" t="s">
        <v>5344</v>
      </c>
      <c r="F194" s="2" t="s">
        <v>474</v>
      </c>
      <c r="G194" s="2" t="s">
        <v>485</v>
      </c>
      <c r="H194" s="2" t="s">
        <v>5345</v>
      </c>
      <c r="I194" s="2" t="s">
        <v>6943</v>
      </c>
      <c r="J194" s="2" t="s">
        <v>6944</v>
      </c>
      <c r="K194" s="2" t="s">
        <v>5346</v>
      </c>
      <c r="L194" s="2" t="s">
        <v>5347</v>
      </c>
      <c r="M194" s="2" t="s">
        <v>5348</v>
      </c>
      <c r="N194" s="2" t="s">
        <v>5349</v>
      </c>
      <c r="O194" s="2" t="s">
        <v>1349</v>
      </c>
      <c r="P194" s="2" t="s">
        <v>5350</v>
      </c>
      <c r="Q194" s="2" t="s">
        <v>484</v>
      </c>
      <c r="T194" s="2" t="str">
        <f t="shared" ref="T194:T257" si="3">"Tel."&amp;" "&amp;O194&amp;" "&amp;"Mail:"&amp;" "&amp;Q194</f>
        <v>Tel. +43 5288 72586 Mail: direktion@vs-bruck.tsn.at</v>
      </c>
    </row>
    <row r="195" spans="1:20" ht="15" customHeight="1">
      <c r="A195" s="2" t="s">
        <v>1759</v>
      </c>
      <c r="B195" s="2" t="s">
        <v>1760</v>
      </c>
      <c r="C195" s="2" t="s">
        <v>1515</v>
      </c>
      <c r="D195" s="2" t="s">
        <v>1530</v>
      </c>
      <c r="E195" s="2" t="s">
        <v>1761</v>
      </c>
      <c r="F195" s="2" t="s">
        <v>1070</v>
      </c>
      <c r="G195" s="2" t="s">
        <v>1762</v>
      </c>
      <c r="H195" s="2" t="s">
        <v>1763</v>
      </c>
      <c r="I195" s="2" t="s">
        <v>1764</v>
      </c>
      <c r="J195" s="2" t="s">
        <v>1765</v>
      </c>
      <c r="K195" s="2" t="s">
        <v>1766</v>
      </c>
      <c r="L195" s="2" t="s">
        <v>1523</v>
      </c>
      <c r="M195" s="2" t="s">
        <v>1524</v>
      </c>
      <c r="N195" s="2" t="s">
        <v>1525</v>
      </c>
      <c r="O195" s="2" t="s">
        <v>1394</v>
      </c>
      <c r="P195" s="2" t="s">
        <v>1767</v>
      </c>
      <c r="Q195" s="2" t="s">
        <v>1096</v>
      </c>
      <c r="R195" s="2" t="s">
        <v>5341</v>
      </c>
      <c r="T195" s="2" t="str">
        <f t="shared" si="3"/>
        <v>Tel. +43 512 396948 Mail: schule@montessori-innsbruck.at</v>
      </c>
    </row>
    <row r="196" spans="1:20" ht="15" customHeight="1">
      <c r="A196" s="2" t="s">
        <v>3947</v>
      </c>
      <c r="B196" s="2" t="s">
        <v>3948</v>
      </c>
      <c r="C196" s="2" t="s">
        <v>1515</v>
      </c>
      <c r="D196" s="2" t="s">
        <v>1530</v>
      </c>
      <c r="E196" s="2" t="s">
        <v>3949</v>
      </c>
      <c r="F196" s="2" t="s">
        <v>664</v>
      </c>
      <c r="G196" s="2" t="s">
        <v>1455</v>
      </c>
      <c r="H196" s="2" t="s">
        <v>3950</v>
      </c>
      <c r="I196" s="2" t="s">
        <v>3951</v>
      </c>
      <c r="J196" s="2" t="s">
        <v>3952</v>
      </c>
      <c r="K196" s="2" t="s">
        <v>3953</v>
      </c>
      <c r="L196" s="2" t="s">
        <v>3913</v>
      </c>
      <c r="M196" s="2" t="s">
        <v>3914</v>
      </c>
      <c r="N196" s="2" t="s">
        <v>3954</v>
      </c>
      <c r="O196" s="2" t="s">
        <v>1177</v>
      </c>
      <c r="P196" s="2" t="s">
        <v>3955</v>
      </c>
      <c r="Q196" s="2" t="s">
        <v>256</v>
      </c>
      <c r="R196" s="2" t="s">
        <v>4880</v>
      </c>
      <c r="T196" s="2" t="str">
        <f t="shared" si="3"/>
        <v>Tel. +43 5332 77964 Mail: direktion@vs-bruckhaeusl.tsn.at</v>
      </c>
    </row>
    <row r="197" spans="1:20" ht="15" customHeight="1">
      <c r="A197" s="2" t="s">
        <v>5433</v>
      </c>
      <c r="B197" s="2" t="s">
        <v>5434</v>
      </c>
      <c r="C197" s="2" t="s">
        <v>1515</v>
      </c>
      <c r="D197" s="2" t="s">
        <v>1530</v>
      </c>
      <c r="E197" s="2" t="s">
        <v>5435</v>
      </c>
      <c r="F197" s="2" t="s">
        <v>748</v>
      </c>
      <c r="G197" s="2" t="s">
        <v>4328</v>
      </c>
      <c r="H197" s="2" t="s">
        <v>4329</v>
      </c>
      <c r="I197" s="2" t="s">
        <v>5436</v>
      </c>
      <c r="J197" s="2" t="s">
        <v>5437</v>
      </c>
      <c r="K197" s="2" t="s">
        <v>5429</v>
      </c>
      <c r="L197" s="2" t="s">
        <v>5430</v>
      </c>
      <c r="M197" s="2" t="s">
        <v>4032</v>
      </c>
      <c r="N197" s="2" t="s">
        <v>5438</v>
      </c>
      <c r="O197" s="2" t="s">
        <v>1211</v>
      </c>
      <c r="P197" s="2" t="s">
        <v>4336</v>
      </c>
      <c r="Q197" s="2" t="s">
        <v>723</v>
      </c>
      <c r="T197" s="2" t="str">
        <f t="shared" si="3"/>
        <v>Tel. +43 5442 62508 Mail: direktion@vs-bruggen.tsn.at</v>
      </c>
    </row>
    <row r="198" spans="1:20" ht="15" customHeight="1">
      <c r="A198" s="2" t="s">
        <v>4586</v>
      </c>
      <c r="B198" s="2" t="s">
        <v>4587</v>
      </c>
      <c r="C198" s="2" t="s">
        <v>1515</v>
      </c>
      <c r="D198" s="2" t="s">
        <v>1530</v>
      </c>
      <c r="E198" s="2" t="s">
        <v>4588</v>
      </c>
      <c r="F198" s="2" t="s">
        <v>796</v>
      </c>
      <c r="G198" s="2" t="s">
        <v>4589</v>
      </c>
      <c r="H198" s="2" t="s">
        <v>4590</v>
      </c>
      <c r="I198" s="2" t="s">
        <v>4591</v>
      </c>
      <c r="J198" s="2" t="s">
        <v>4592</v>
      </c>
      <c r="K198" s="2" t="s">
        <v>4593</v>
      </c>
      <c r="L198" s="2" t="s">
        <v>4581</v>
      </c>
      <c r="M198" s="2" t="s">
        <v>4582</v>
      </c>
      <c r="N198" s="2" t="s">
        <v>4594</v>
      </c>
      <c r="O198" s="2" t="s">
        <v>1255</v>
      </c>
      <c r="Q198" s="2" t="s">
        <v>393</v>
      </c>
      <c r="R198" s="2" t="s">
        <v>3371</v>
      </c>
      <c r="T198" s="2" t="str">
        <f t="shared" si="3"/>
        <v>Tel. +43 4852 61538 Mail: direktion@vs-debant.tsn.at</v>
      </c>
    </row>
    <row r="199" spans="1:20" ht="15" customHeight="1">
      <c r="A199" s="2" t="s">
        <v>4519</v>
      </c>
      <c r="B199" s="2" t="s">
        <v>4520</v>
      </c>
      <c r="C199" s="2" t="s">
        <v>1515</v>
      </c>
      <c r="D199" s="2" t="s">
        <v>1530</v>
      </c>
      <c r="E199" s="2" t="s">
        <v>4521</v>
      </c>
      <c r="F199" s="2" t="s">
        <v>796</v>
      </c>
      <c r="G199" s="2" t="s">
        <v>4522</v>
      </c>
      <c r="H199" s="2" t="s">
        <v>4523</v>
      </c>
      <c r="I199" s="2" t="s">
        <v>4524</v>
      </c>
      <c r="J199" s="2" t="s">
        <v>4525</v>
      </c>
      <c r="K199" s="2" t="s">
        <v>4526</v>
      </c>
      <c r="L199" s="2" t="s">
        <v>4527</v>
      </c>
      <c r="M199" s="2" t="s">
        <v>4528</v>
      </c>
      <c r="N199" s="2" t="s">
        <v>4529</v>
      </c>
      <c r="O199" s="2" t="s">
        <v>1262</v>
      </c>
      <c r="P199" s="2" t="s">
        <v>4530</v>
      </c>
      <c r="Q199" s="2" t="s">
        <v>284</v>
      </c>
      <c r="T199" s="2" t="str">
        <f t="shared" si="3"/>
        <v>Tel. +43 4852 68619 Mail: direktion@vs-doelsach.tsn.at</v>
      </c>
    </row>
    <row r="200" spans="1:20" ht="15" customHeight="1">
      <c r="A200" s="2" t="s">
        <v>2030</v>
      </c>
      <c r="B200" s="2" t="s">
        <v>2031</v>
      </c>
      <c r="C200" s="2" t="s">
        <v>1515</v>
      </c>
      <c r="D200" s="2" t="s">
        <v>1530</v>
      </c>
      <c r="E200" s="2" t="s">
        <v>2032</v>
      </c>
      <c r="F200" s="2" t="s">
        <v>241</v>
      </c>
      <c r="G200" s="2" t="s">
        <v>246</v>
      </c>
      <c r="H200" s="2" t="s">
        <v>2033</v>
      </c>
      <c r="I200" s="2" t="s">
        <v>6639</v>
      </c>
      <c r="J200" s="2" t="s">
        <v>6640</v>
      </c>
      <c r="K200" s="2" t="s">
        <v>2036</v>
      </c>
      <c r="L200" s="2" t="s">
        <v>1897</v>
      </c>
      <c r="M200" s="2" t="s">
        <v>1898</v>
      </c>
      <c r="N200" s="2" t="s">
        <v>2037</v>
      </c>
      <c r="O200" s="2" t="s">
        <v>6641</v>
      </c>
      <c r="P200" s="2" t="s">
        <v>2038</v>
      </c>
      <c r="Q200" s="2" t="s">
        <v>245</v>
      </c>
      <c r="R200" s="2" t="s">
        <v>3338</v>
      </c>
      <c r="T200" s="2" t="str">
        <f t="shared" si="3"/>
        <v>Tel. +43 664 78629354 Mail: direktion@vs-laengenfeld-dorf.tsn.at</v>
      </c>
    </row>
    <row r="201" spans="1:20" ht="15" customHeight="1">
      <c r="A201" s="2" t="s">
        <v>5276</v>
      </c>
      <c r="B201" s="2" t="s">
        <v>5277</v>
      </c>
      <c r="C201" s="2" t="s">
        <v>1515</v>
      </c>
      <c r="D201" s="2" t="s">
        <v>1530</v>
      </c>
      <c r="E201" s="2" t="s">
        <v>5278</v>
      </c>
      <c r="F201" s="2" t="s">
        <v>474</v>
      </c>
      <c r="G201" s="2" t="s">
        <v>5279</v>
      </c>
      <c r="H201" s="2" t="s">
        <v>5280</v>
      </c>
      <c r="K201" s="2" t="s">
        <v>5281</v>
      </c>
      <c r="L201" s="2" t="s">
        <v>5282</v>
      </c>
      <c r="M201" s="2" t="s">
        <v>5283</v>
      </c>
      <c r="N201" s="2" t="s">
        <v>5284</v>
      </c>
      <c r="O201" s="2" t="s">
        <v>1350</v>
      </c>
      <c r="P201" s="2" t="s">
        <v>5285</v>
      </c>
      <c r="Q201" s="2" t="s">
        <v>335</v>
      </c>
      <c r="T201" s="2" t="str">
        <f t="shared" si="3"/>
        <v>Tel. +43 5286 200597 Mail: direktion@vs-dornauberg.tsn.at</v>
      </c>
    </row>
    <row r="202" spans="1:20" ht="15" customHeight="1">
      <c r="A202" s="2" t="s">
        <v>1638</v>
      </c>
      <c r="B202" s="2" t="s">
        <v>1639</v>
      </c>
      <c r="C202" s="2" t="s">
        <v>1515</v>
      </c>
      <c r="D202" s="2" t="s">
        <v>1530</v>
      </c>
      <c r="E202" s="2" t="s">
        <v>1640</v>
      </c>
      <c r="F202" s="2" t="s">
        <v>1070</v>
      </c>
      <c r="G202" s="2" t="s">
        <v>1641</v>
      </c>
      <c r="H202" s="2" t="s">
        <v>1642</v>
      </c>
      <c r="I202" s="2" t="s">
        <v>6608</v>
      </c>
      <c r="J202" s="2" t="s">
        <v>6609</v>
      </c>
      <c r="K202" s="2" t="s">
        <v>1643</v>
      </c>
      <c r="L202" s="2" t="s">
        <v>1523</v>
      </c>
      <c r="M202" s="2" t="s">
        <v>1524</v>
      </c>
      <c r="N202" s="2" t="s">
        <v>1525</v>
      </c>
      <c r="O202" s="2" t="s">
        <v>1102</v>
      </c>
      <c r="Q202" s="2" t="s">
        <v>546</v>
      </c>
      <c r="R202" s="2" t="s">
        <v>1876</v>
      </c>
      <c r="T202" s="2" t="str">
        <f t="shared" si="3"/>
        <v>Tel. +43 512 588165 Mail: direktion@vs-dreiheiligen.tsn.at</v>
      </c>
    </row>
    <row r="203" spans="1:20" ht="15" customHeight="1">
      <c r="A203" s="2" t="s">
        <v>3611</v>
      </c>
      <c r="B203" s="2" t="s">
        <v>3612</v>
      </c>
      <c r="C203" s="2" t="s">
        <v>1515</v>
      </c>
      <c r="D203" s="2" t="s">
        <v>1530</v>
      </c>
      <c r="E203" s="2" t="s">
        <v>3613</v>
      </c>
      <c r="F203" s="2" t="s">
        <v>664</v>
      </c>
      <c r="G203" s="2" t="s">
        <v>3614</v>
      </c>
      <c r="H203" s="2" t="s">
        <v>3615</v>
      </c>
      <c r="I203" s="2" t="s">
        <v>6840</v>
      </c>
      <c r="J203" s="2" t="s">
        <v>3616</v>
      </c>
      <c r="K203" s="2" t="s">
        <v>3617</v>
      </c>
      <c r="L203" s="2" t="s">
        <v>3618</v>
      </c>
      <c r="M203" s="2" t="s">
        <v>3619</v>
      </c>
      <c r="N203" s="2" t="s">
        <v>3620</v>
      </c>
      <c r="O203" s="2" t="s">
        <v>1456</v>
      </c>
      <c r="P203" s="2" t="s">
        <v>3628</v>
      </c>
      <c r="Q203" s="2" t="s">
        <v>6841</v>
      </c>
      <c r="T203" s="2" t="str">
        <f t="shared" si="3"/>
        <v>Tel. +43 5373 42202200 Mail: leitung@scl-ebbs.tsn.at</v>
      </c>
    </row>
    <row r="204" spans="1:20" ht="15" customHeight="1">
      <c r="A204" s="2" t="s">
        <v>5320</v>
      </c>
      <c r="B204" s="2" t="s">
        <v>5321</v>
      </c>
      <c r="C204" s="2" t="s">
        <v>1515</v>
      </c>
      <c r="D204" s="2" t="s">
        <v>1530</v>
      </c>
      <c r="E204" s="2" t="s">
        <v>5322</v>
      </c>
      <c r="F204" s="2" t="s">
        <v>474</v>
      </c>
      <c r="G204" s="2" t="s">
        <v>1489</v>
      </c>
      <c r="H204" s="2" t="s">
        <v>5323</v>
      </c>
      <c r="I204" s="2" t="s">
        <v>5324</v>
      </c>
      <c r="J204" s="2" t="s">
        <v>5325</v>
      </c>
      <c r="K204" s="2" t="s">
        <v>5326</v>
      </c>
      <c r="L204" s="2" t="s">
        <v>5327</v>
      </c>
      <c r="M204" s="2" t="s">
        <v>5328</v>
      </c>
      <c r="N204" s="2" t="s">
        <v>5329</v>
      </c>
      <c r="O204" s="2" t="s">
        <v>1351</v>
      </c>
      <c r="P204" s="2" t="s">
        <v>6940</v>
      </c>
      <c r="Q204" s="2" t="s">
        <v>336</v>
      </c>
      <c r="R204" s="2" t="s">
        <v>5641</v>
      </c>
      <c r="T204" s="2" t="str">
        <f t="shared" si="3"/>
        <v>Tel. +43 5243 6209 Mail: direktion@vs-eben.tsn.at</v>
      </c>
    </row>
    <row r="205" spans="1:20" ht="15" customHeight="1">
      <c r="A205" s="2" t="s">
        <v>4816</v>
      </c>
      <c r="B205" s="2" t="s">
        <v>4817</v>
      </c>
      <c r="C205" s="2" t="s">
        <v>1515</v>
      </c>
      <c r="D205" s="2" t="s">
        <v>1530</v>
      </c>
      <c r="E205" s="2" t="s">
        <v>4818</v>
      </c>
      <c r="F205" s="2" t="s">
        <v>862</v>
      </c>
      <c r="G205" s="2" t="s">
        <v>4819</v>
      </c>
      <c r="H205" s="2" t="s">
        <v>4820</v>
      </c>
      <c r="I205" s="2" t="s">
        <v>4821</v>
      </c>
      <c r="J205" s="2" t="s">
        <v>4822</v>
      </c>
      <c r="K205" s="2" t="s">
        <v>4823</v>
      </c>
      <c r="L205" s="2" t="s">
        <v>4824</v>
      </c>
      <c r="M205" s="2" t="s">
        <v>4789</v>
      </c>
      <c r="N205" s="2" t="s">
        <v>4825</v>
      </c>
      <c r="O205" s="2" t="s">
        <v>1301</v>
      </c>
      <c r="P205" s="2" t="s">
        <v>4826</v>
      </c>
      <c r="Q205" s="2" t="s">
        <v>871</v>
      </c>
      <c r="T205" s="2" t="str">
        <f t="shared" si="3"/>
        <v>Tel. +43 5672 64026 Mail: direktion@vs-ehenbichl.tsn.at</v>
      </c>
    </row>
    <row r="206" spans="1:20" ht="15" customHeight="1">
      <c r="A206" s="2" t="s">
        <v>4909</v>
      </c>
      <c r="B206" s="2" t="s">
        <v>4910</v>
      </c>
      <c r="C206" s="2" t="s">
        <v>1515</v>
      </c>
      <c r="D206" s="2" t="s">
        <v>1530</v>
      </c>
      <c r="E206" s="2" t="s">
        <v>4911</v>
      </c>
      <c r="F206" s="2" t="s">
        <v>862</v>
      </c>
      <c r="G206" s="2" t="s">
        <v>868</v>
      </c>
      <c r="H206" s="2" t="s">
        <v>4854</v>
      </c>
      <c r="I206" s="2" t="s">
        <v>4912</v>
      </c>
      <c r="J206" s="2" t="s">
        <v>4913</v>
      </c>
      <c r="K206" s="2" t="s">
        <v>4914</v>
      </c>
      <c r="L206" s="2" t="s">
        <v>4771</v>
      </c>
      <c r="M206" s="2" t="s">
        <v>4772</v>
      </c>
      <c r="N206" s="2" t="s">
        <v>4773</v>
      </c>
      <c r="O206" s="2" t="s">
        <v>1302</v>
      </c>
      <c r="Q206" s="2" t="s">
        <v>872</v>
      </c>
      <c r="R206" s="2" t="s">
        <v>5939</v>
      </c>
      <c r="T206" s="2" t="str">
        <f t="shared" si="3"/>
        <v>Tel. +43 5673 2629 Mail: direktion@vs-ehrwald.tsn.at</v>
      </c>
    </row>
    <row r="207" spans="1:20" ht="15" customHeight="1">
      <c r="A207" s="2" t="s">
        <v>4137</v>
      </c>
      <c r="B207" s="2" t="s">
        <v>4138</v>
      </c>
      <c r="C207" s="2" t="s">
        <v>1515</v>
      </c>
      <c r="D207" s="2" t="s">
        <v>1530</v>
      </c>
      <c r="E207" s="2" t="s">
        <v>4139</v>
      </c>
      <c r="F207" s="2" t="s">
        <v>748</v>
      </c>
      <c r="G207" s="2" t="s">
        <v>794</v>
      </c>
      <c r="H207" s="2" t="s">
        <v>4029</v>
      </c>
      <c r="K207" s="2" t="s">
        <v>4140</v>
      </c>
      <c r="L207" s="2" t="s">
        <v>4031</v>
      </c>
      <c r="M207" s="2" t="s">
        <v>4043</v>
      </c>
      <c r="N207" s="2" t="s">
        <v>4141</v>
      </c>
      <c r="O207" s="2" t="s">
        <v>4142</v>
      </c>
      <c r="P207" s="2" t="s">
        <v>4124</v>
      </c>
      <c r="Q207" s="2" t="s">
        <v>12</v>
      </c>
      <c r="R207" s="2" t="s">
        <v>4034</v>
      </c>
      <c r="T207" s="2" t="str">
        <f t="shared" si="3"/>
        <v>Tel. +43 5449 53 22 12 Mail: direktion@vs-eichholz.tsn.at</v>
      </c>
    </row>
    <row r="208" spans="1:20" ht="15" customHeight="1">
      <c r="A208" s="2" t="s">
        <v>5940</v>
      </c>
      <c r="B208" s="2" t="s">
        <v>5941</v>
      </c>
      <c r="C208" s="2" t="s">
        <v>1515</v>
      </c>
      <c r="D208" s="2" t="s">
        <v>1530</v>
      </c>
      <c r="E208" s="2" t="s">
        <v>5942</v>
      </c>
      <c r="F208" s="2" t="s">
        <v>862</v>
      </c>
      <c r="G208" s="2" t="s">
        <v>874</v>
      </c>
      <c r="H208" s="2" t="s">
        <v>5943</v>
      </c>
      <c r="I208" s="2" t="s">
        <v>5944</v>
      </c>
      <c r="J208" s="2" t="s">
        <v>5945</v>
      </c>
      <c r="K208" s="2" t="s">
        <v>5946</v>
      </c>
      <c r="L208" s="2" t="s">
        <v>4798</v>
      </c>
      <c r="M208" s="2" t="s">
        <v>4799</v>
      </c>
      <c r="N208" s="2" t="s">
        <v>4800</v>
      </c>
      <c r="O208" s="2" t="s">
        <v>1303</v>
      </c>
      <c r="P208" s="2" t="s">
        <v>7001</v>
      </c>
      <c r="Q208" s="2" t="s">
        <v>873</v>
      </c>
      <c r="R208" s="2" t="s">
        <v>4486</v>
      </c>
      <c r="T208" s="2" t="str">
        <f t="shared" si="3"/>
        <v>Tel. +43 5634 6470 Mail: direktion@vs-elbigenalp.tsn.at</v>
      </c>
    </row>
    <row r="209" spans="1:20" ht="15" customHeight="1">
      <c r="A209" s="2" t="s">
        <v>2303</v>
      </c>
      <c r="B209" s="2" t="s">
        <v>2304</v>
      </c>
      <c r="C209" s="2" t="s">
        <v>1515</v>
      </c>
      <c r="D209" s="2" t="s">
        <v>1530</v>
      </c>
      <c r="E209" s="2" t="s">
        <v>6587</v>
      </c>
      <c r="F209" s="2" t="s">
        <v>2061</v>
      </c>
      <c r="G209" s="2" t="s">
        <v>2305</v>
      </c>
      <c r="H209" s="2" t="s">
        <v>2306</v>
      </c>
      <c r="I209" s="2" t="s">
        <v>2307</v>
      </c>
      <c r="J209" s="2" t="s">
        <v>2308</v>
      </c>
      <c r="K209" s="2" t="s">
        <v>2309</v>
      </c>
      <c r="L209" s="2" t="s">
        <v>2310</v>
      </c>
      <c r="M209" s="2" t="s">
        <v>2311</v>
      </c>
      <c r="N209" s="2" t="s">
        <v>6668</v>
      </c>
      <c r="O209" s="2" t="s">
        <v>971</v>
      </c>
      <c r="P209" s="2" t="s">
        <v>2312</v>
      </c>
      <c r="Q209" s="2" t="s">
        <v>6669</v>
      </c>
      <c r="R209" s="2" t="s">
        <v>2189</v>
      </c>
      <c r="T209" s="2" t="str">
        <f t="shared" si="3"/>
        <v>Tel. +43 512 37755514 Mail: direktion@vs-ellboegen.tsn.at</v>
      </c>
    </row>
    <row r="210" spans="1:20" ht="15" customHeight="1">
      <c r="A210" s="2" t="s">
        <v>3573</v>
      </c>
      <c r="B210" s="2" t="s">
        <v>3574</v>
      </c>
      <c r="C210" s="2" t="s">
        <v>1515</v>
      </c>
      <c r="D210" s="2" t="s">
        <v>1530</v>
      </c>
      <c r="E210" s="2" t="s">
        <v>3575</v>
      </c>
      <c r="F210" s="2" t="s">
        <v>664</v>
      </c>
      <c r="G210" s="2" t="s">
        <v>3576</v>
      </c>
      <c r="H210" s="2" t="s">
        <v>3577</v>
      </c>
      <c r="I210" s="2" t="s">
        <v>6832</v>
      </c>
      <c r="J210" s="2" t="s">
        <v>6833</v>
      </c>
      <c r="K210" s="2" t="s">
        <v>3578</v>
      </c>
      <c r="L210" s="2" t="s">
        <v>3579</v>
      </c>
      <c r="M210" s="2" t="s">
        <v>3580</v>
      </c>
      <c r="N210" s="2" t="s">
        <v>3581</v>
      </c>
      <c r="O210" s="2" t="s">
        <v>1178</v>
      </c>
      <c r="P210" s="2" t="s">
        <v>6834</v>
      </c>
      <c r="Q210" s="2" t="s">
        <v>766</v>
      </c>
      <c r="R210" s="2" t="s">
        <v>5439</v>
      </c>
      <c r="T210" s="2" t="str">
        <f t="shared" si="3"/>
        <v>Tel. +43 5358 230711 Mail: direktion@vs-ellmau.tsn.at</v>
      </c>
    </row>
    <row r="211" spans="1:20" ht="15" customHeight="1">
      <c r="A211" s="2" t="s">
        <v>4840</v>
      </c>
      <c r="B211" s="2" t="s">
        <v>4841</v>
      </c>
      <c r="C211" s="2" t="s">
        <v>1515</v>
      </c>
      <c r="D211" s="2" t="s">
        <v>1530</v>
      </c>
      <c r="E211" s="2" t="s">
        <v>4842</v>
      </c>
      <c r="F211" s="2" t="s">
        <v>862</v>
      </c>
      <c r="G211" s="2" t="s">
        <v>4843</v>
      </c>
      <c r="H211" s="2" t="s">
        <v>4844</v>
      </c>
      <c r="K211" s="2" t="s">
        <v>4845</v>
      </c>
      <c r="L211" s="2" t="s">
        <v>4846</v>
      </c>
      <c r="M211" s="2" t="s">
        <v>4847</v>
      </c>
      <c r="N211" s="2" t="s">
        <v>4848</v>
      </c>
      <c r="O211" s="2" t="s">
        <v>1304</v>
      </c>
      <c r="P211" s="2" t="s">
        <v>4849</v>
      </c>
      <c r="Q211" s="2" t="s">
        <v>875</v>
      </c>
      <c r="R211" s="2" t="s">
        <v>4726</v>
      </c>
      <c r="T211" s="2" t="str">
        <f t="shared" si="3"/>
        <v>Tel. +43 5635 2974 Mail: direktion@vs-elmen.tsn.at</v>
      </c>
    </row>
    <row r="212" spans="1:20" ht="15" customHeight="1">
      <c r="A212" s="2" t="s">
        <v>3653</v>
      </c>
      <c r="B212" s="2" t="s">
        <v>3654</v>
      </c>
      <c r="C212" s="2" t="s">
        <v>1515</v>
      </c>
      <c r="D212" s="2" t="s">
        <v>1530</v>
      </c>
      <c r="E212" s="2" t="s">
        <v>3655</v>
      </c>
      <c r="F212" s="2" t="s">
        <v>664</v>
      </c>
      <c r="G212" s="2" t="s">
        <v>6842</v>
      </c>
      <c r="H212" s="2" t="s">
        <v>6843</v>
      </c>
      <c r="I212" s="2" t="s">
        <v>6844</v>
      </c>
      <c r="J212" s="2" t="s">
        <v>6845</v>
      </c>
      <c r="K212" s="2" t="s">
        <v>3656</v>
      </c>
      <c r="L212" s="2" t="s">
        <v>3657</v>
      </c>
      <c r="M212" s="2" t="s">
        <v>3658</v>
      </c>
      <c r="N212" s="2" t="s">
        <v>3659</v>
      </c>
      <c r="O212" s="2" t="s">
        <v>3660</v>
      </c>
      <c r="P212" s="2" t="s">
        <v>6846</v>
      </c>
      <c r="Q212" s="2" t="s">
        <v>767</v>
      </c>
      <c r="R212" s="2" t="s">
        <v>4827</v>
      </c>
      <c r="T212" s="2" t="str">
        <f t="shared" si="3"/>
        <v>Tel. +43 5373 812550 Mail: direktion@vs-erl.tsn.at</v>
      </c>
    </row>
    <row r="213" spans="1:20" ht="15" customHeight="1">
      <c r="A213" s="2" t="s">
        <v>3291</v>
      </c>
      <c r="B213" s="2" t="s">
        <v>3292</v>
      </c>
      <c r="C213" s="2" t="s">
        <v>1515</v>
      </c>
      <c r="D213" s="2" t="s">
        <v>1530</v>
      </c>
      <c r="E213" s="2" t="s">
        <v>3293</v>
      </c>
      <c r="F213" s="2" t="s">
        <v>345</v>
      </c>
      <c r="G213" s="2" t="s">
        <v>352</v>
      </c>
      <c r="H213" s="2" t="s">
        <v>3294</v>
      </c>
      <c r="I213" s="2" t="s">
        <v>3295</v>
      </c>
      <c r="J213" s="2" t="s">
        <v>3296</v>
      </c>
      <c r="K213" s="2" t="s">
        <v>3297</v>
      </c>
      <c r="L213" s="2" t="s">
        <v>3298</v>
      </c>
      <c r="M213" s="2" t="s">
        <v>3299</v>
      </c>
      <c r="N213" s="2" t="s">
        <v>3300</v>
      </c>
      <c r="O213" s="2" t="s">
        <v>1133</v>
      </c>
      <c r="P213" s="2" t="s">
        <v>3301</v>
      </c>
      <c r="Q213" s="2" t="s">
        <v>350</v>
      </c>
      <c r="R213" s="2" t="s">
        <v>4944</v>
      </c>
      <c r="T213" s="2" t="str">
        <f t="shared" si="3"/>
        <v>Tel. +43 5352 8136 Mail: direktion@vs-erpfendorf.tsn.at</v>
      </c>
    </row>
    <row r="214" spans="1:20" ht="15" customHeight="1">
      <c r="A214" s="2" t="s">
        <v>3956</v>
      </c>
      <c r="B214" s="2" t="s">
        <v>3957</v>
      </c>
      <c r="C214" s="2" t="s">
        <v>1515</v>
      </c>
      <c r="D214" s="2" t="s">
        <v>1530</v>
      </c>
      <c r="E214" s="2" t="s">
        <v>3958</v>
      </c>
      <c r="F214" s="2" t="s">
        <v>748</v>
      </c>
      <c r="G214" s="2" t="s">
        <v>4297</v>
      </c>
      <c r="H214" s="2" t="s">
        <v>4298</v>
      </c>
      <c r="K214" s="2" t="s">
        <v>3959</v>
      </c>
      <c r="L214" s="2" t="s">
        <v>3960</v>
      </c>
      <c r="M214" s="2" t="s">
        <v>3961</v>
      </c>
      <c r="N214" s="2" t="s">
        <v>3962</v>
      </c>
      <c r="O214" s="2" t="s">
        <v>3963</v>
      </c>
      <c r="P214" s="2" t="s">
        <v>6871</v>
      </c>
      <c r="Q214" s="2" t="s">
        <v>803</v>
      </c>
      <c r="R214" s="2" t="s">
        <v>2556</v>
      </c>
      <c r="T214" s="2" t="str">
        <f t="shared" si="3"/>
        <v>Tel. +43 5472 20729 Mail: direktion@vs-fendels.tsn.at</v>
      </c>
    </row>
    <row r="215" spans="1:20" ht="15" customHeight="1">
      <c r="A215" s="2" t="s">
        <v>3110</v>
      </c>
      <c r="B215" s="2" t="s">
        <v>3111</v>
      </c>
      <c r="C215" s="2" t="s">
        <v>1515</v>
      </c>
      <c r="D215" s="2" t="s">
        <v>1530</v>
      </c>
      <c r="E215" s="2" t="s">
        <v>3112</v>
      </c>
      <c r="F215" s="2" t="s">
        <v>345</v>
      </c>
      <c r="G215" s="2" t="s">
        <v>1446</v>
      </c>
      <c r="H215" s="2" t="s">
        <v>3194</v>
      </c>
      <c r="I215" s="2" t="s">
        <v>3113</v>
      </c>
      <c r="J215" s="2" t="s">
        <v>3114</v>
      </c>
      <c r="K215" s="2" t="s">
        <v>3115</v>
      </c>
      <c r="L215" s="2" t="s">
        <v>3116</v>
      </c>
      <c r="M215" s="2" t="s">
        <v>3117</v>
      </c>
      <c r="N215" s="2" t="s">
        <v>3118</v>
      </c>
      <c r="O215" s="2" t="s">
        <v>1134</v>
      </c>
      <c r="P215" s="2" t="s">
        <v>6762</v>
      </c>
      <c r="Q215" s="2" t="s">
        <v>351</v>
      </c>
      <c r="R215" s="2" t="s">
        <v>4423</v>
      </c>
      <c r="T215" s="2" t="str">
        <f t="shared" si="3"/>
        <v>Tel. +43 5354 56428 Mail: direktion@vs-fieberbrunn.tsn.at</v>
      </c>
    </row>
    <row r="216" spans="1:20" ht="15" customHeight="1">
      <c r="A216" s="2" t="s">
        <v>5309</v>
      </c>
      <c r="B216" s="2" t="s">
        <v>5310</v>
      </c>
      <c r="C216" s="2" t="s">
        <v>1515</v>
      </c>
      <c r="D216" s="2" t="s">
        <v>1530</v>
      </c>
      <c r="E216" s="2" t="s">
        <v>5311</v>
      </c>
      <c r="F216" s="2" t="s">
        <v>474</v>
      </c>
      <c r="G216" s="2" t="s">
        <v>338</v>
      </c>
      <c r="H216" s="2" t="s">
        <v>5312</v>
      </c>
      <c r="I216" s="2" t="s">
        <v>5313</v>
      </c>
      <c r="J216" s="2" t="s">
        <v>5314</v>
      </c>
      <c r="K216" s="2" t="s">
        <v>5315</v>
      </c>
      <c r="L216" s="2" t="s">
        <v>5282</v>
      </c>
      <c r="M216" s="2" t="s">
        <v>5316</v>
      </c>
      <c r="N216" s="2" t="s">
        <v>5317</v>
      </c>
      <c r="O216" s="2" t="s">
        <v>1352</v>
      </c>
      <c r="P216" s="2" t="s">
        <v>5318</v>
      </c>
      <c r="Q216" s="2" t="s">
        <v>337</v>
      </c>
      <c r="T216" s="2" t="str">
        <f t="shared" si="3"/>
        <v>Tel. +43 5285 62155 Mail: direktion@vs-finkenberg.tsn.at</v>
      </c>
    </row>
    <row r="217" spans="1:20" ht="15" customHeight="1">
      <c r="A217" s="2" t="s">
        <v>1840</v>
      </c>
      <c r="B217" s="2" t="s">
        <v>1841</v>
      </c>
      <c r="C217" s="2" t="s">
        <v>1515</v>
      </c>
      <c r="D217" s="2" t="s">
        <v>1530</v>
      </c>
      <c r="E217" s="2" t="s">
        <v>1842</v>
      </c>
      <c r="F217" s="2" t="s">
        <v>1070</v>
      </c>
      <c r="G217" s="2" t="s">
        <v>1843</v>
      </c>
      <c r="H217" s="2" t="s">
        <v>1844</v>
      </c>
      <c r="I217" s="2" t="s">
        <v>6629</v>
      </c>
      <c r="J217" s="2" t="s">
        <v>1845</v>
      </c>
      <c r="K217" s="2" t="s">
        <v>1846</v>
      </c>
      <c r="L217" s="2" t="s">
        <v>1523</v>
      </c>
      <c r="M217" s="2" t="s">
        <v>1524</v>
      </c>
      <c r="N217" s="2" t="s">
        <v>1525</v>
      </c>
      <c r="O217" s="2" t="s">
        <v>1103</v>
      </c>
      <c r="P217" s="2" t="s">
        <v>1847</v>
      </c>
      <c r="Q217" s="2" t="s">
        <v>742</v>
      </c>
      <c r="R217" s="2" t="s">
        <v>4764</v>
      </c>
      <c r="T217" s="2" t="str">
        <f t="shared" si="3"/>
        <v>Tel. +43 512 584153 Mail: direktion@vs-franzfischer.tsn.at</v>
      </c>
    </row>
    <row r="218" spans="1:20" ht="15" customHeight="1">
      <c r="A218" s="2" t="s">
        <v>3978</v>
      </c>
      <c r="B218" s="2" t="s">
        <v>3979</v>
      </c>
      <c r="C218" s="2" t="s">
        <v>1515</v>
      </c>
      <c r="D218" s="2" t="s">
        <v>1530</v>
      </c>
      <c r="E218" s="2" t="s">
        <v>3980</v>
      </c>
      <c r="F218" s="2" t="s">
        <v>748</v>
      </c>
      <c r="G218" s="2" t="s">
        <v>3981</v>
      </c>
      <c r="H218" s="2" t="s">
        <v>3982</v>
      </c>
      <c r="I218" s="2" t="s">
        <v>3983</v>
      </c>
      <c r="J218" s="2" t="s">
        <v>3984</v>
      </c>
      <c r="K218" s="2" t="s">
        <v>3985</v>
      </c>
      <c r="L218" s="2" t="s">
        <v>3986</v>
      </c>
      <c r="M218" s="2" t="s">
        <v>3987</v>
      </c>
      <c r="N218" s="2" t="s">
        <v>3988</v>
      </c>
      <c r="O218" s="2" t="s">
        <v>1212</v>
      </c>
      <c r="P218" s="2" t="s">
        <v>3989</v>
      </c>
      <c r="Q218" s="2" t="s">
        <v>750</v>
      </c>
      <c r="R218" s="2" t="s">
        <v>5491</v>
      </c>
      <c r="T218" s="2" t="str">
        <f t="shared" si="3"/>
        <v>Tel. +43 5476 6765 Mail: direktion@vs-fiss.tsn.at</v>
      </c>
    </row>
    <row r="219" spans="1:20" ht="15" customHeight="1">
      <c r="A219" s="2" t="s">
        <v>2199</v>
      </c>
      <c r="B219" s="2" t="s">
        <v>2200</v>
      </c>
      <c r="C219" s="2" t="s">
        <v>1515</v>
      </c>
      <c r="D219" s="2" t="s">
        <v>1530</v>
      </c>
      <c r="E219" s="2" t="s">
        <v>2202</v>
      </c>
      <c r="F219" s="2" t="s">
        <v>2201</v>
      </c>
      <c r="G219" s="2" t="s">
        <v>2203</v>
      </c>
      <c r="H219" s="2" t="s">
        <v>2204</v>
      </c>
      <c r="I219" s="2" t="s">
        <v>2203</v>
      </c>
      <c r="J219" s="2" t="s">
        <v>2204</v>
      </c>
      <c r="K219" s="2" t="s">
        <v>2205</v>
      </c>
      <c r="L219" s="2" t="s">
        <v>2206</v>
      </c>
      <c r="M219" s="2" t="s">
        <v>2207</v>
      </c>
      <c r="N219" s="2" t="s">
        <v>2208</v>
      </c>
      <c r="O219" s="2" t="s">
        <v>6661</v>
      </c>
      <c r="P219" s="2" t="s">
        <v>2209</v>
      </c>
      <c r="Q219" s="2" t="s">
        <v>469</v>
      </c>
      <c r="R219" s="2" t="s">
        <v>4324</v>
      </c>
      <c r="T219" s="2" t="str">
        <f t="shared" si="3"/>
        <v>Tel. +43 664 8466456 Mail: direktion@vs-flaurling.tsn.at</v>
      </c>
    </row>
    <row r="220" spans="1:20" ht="15" customHeight="1">
      <c r="A220" s="2" t="s">
        <v>4117</v>
      </c>
      <c r="B220" s="2" t="s">
        <v>4118</v>
      </c>
      <c r="C220" s="2" t="s">
        <v>1515</v>
      </c>
      <c r="D220" s="2" t="s">
        <v>1530</v>
      </c>
      <c r="E220" s="2" t="s">
        <v>4119</v>
      </c>
      <c r="F220" s="2" t="s">
        <v>748</v>
      </c>
      <c r="G220" s="2" t="s">
        <v>794</v>
      </c>
      <c r="H220" s="2" t="s">
        <v>4029</v>
      </c>
      <c r="I220" s="2" t="s">
        <v>4120</v>
      </c>
      <c r="J220" s="2" t="s">
        <v>4121</v>
      </c>
      <c r="K220" s="2" t="s">
        <v>4122</v>
      </c>
      <c r="L220" s="2" t="s">
        <v>4031</v>
      </c>
      <c r="M220" s="2" t="s">
        <v>4043</v>
      </c>
      <c r="N220" s="2" t="s">
        <v>4123</v>
      </c>
      <c r="O220" s="2" t="s">
        <v>1213</v>
      </c>
      <c r="P220" s="2" t="s">
        <v>4124</v>
      </c>
      <c r="Q220" s="2" t="s">
        <v>11</v>
      </c>
      <c r="T220" s="2" t="str">
        <f t="shared" si="3"/>
        <v>Tel. +43 5449 532212 Mail: direktion@vs-fliess.tsn.at</v>
      </c>
    </row>
    <row r="221" spans="1:20" ht="15" customHeight="1">
      <c r="A221" s="2" t="s">
        <v>3966</v>
      </c>
      <c r="B221" s="2" t="s">
        <v>3967</v>
      </c>
      <c r="C221" s="2" t="s">
        <v>1515</v>
      </c>
      <c r="D221" s="2" t="s">
        <v>1530</v>
      </c>
      <c r="E221" s="2" t="s">
        <v>3968</v>
      </c>
      <c r="F221" s="2" t="s">
        <v>748</v>
      </c>
      <c r="G221" s="2" t="s">
        <v>19</v>
      </c>
      <c r="H221" s="2" t="s">
        <v>3969</v>
      </c>
      <c r="I221" s="2" t="s">
        <v>3970</v>
      </c>
      <c r="J221" s="2" t="s">
        <v>3971</v>
      </c>
      <c r="K221" s="2" t="s">
        <v>3972</v>
      </c>
      <c r="L221" s="2" t="s">
        <v>3973</v>
      </c>
      <c r="M221" s="2" t="s">
        <v>3974</v>
      </c>
      <c r="N221" s="2" t="s">
        <v>3975</v>
      </c>
      <c r="O221" s="2" t="s">
        <v>1214</v>
      </c>
      <c r="P221" s="2" t="s">
        <v>3976</v>
      </c>
      <c r="Q221" s="2" t="s">
        <v>18</v>
      </c>
      <c r="T221" s="2" t="str">
        <f t="shared" si="3"/>
        <v>Tel. +43 5447 5218 Mail: direktion@vs-flirsch.tsn.at</v>
      </c>
    </row>
    <row r="222" spans="1:20" ht="15" customHeight="1">
      <c r="A222" s="2" t="s">
        <v>4862</v>
      </c>
      <c r="B222" s="2" t="s">
        <v>4863</v>
      </c>
      <c r="C222" s="2" t="s">
        <v>1515</v>
      </c>
      <c r="D222" s="2" t="s">
        <v>1530</v>
      </c>
      <c r="E222" s="2" t="s">
        <v>4864</v>
      </c>
      <c r="F222" s="2" t="s">
        <v>862</v>
      </c>
      <c r="G222" s="2" t="s">
        <v>1306</v>
      </c>
      <c r="H222" s="2" t="s">
        <v>4865</v>
      </c>
      <c r="K222" s="2" t="s">
        <v>4866</v>
      </c>
      <c r="L222" s="2" t="s">
        <v>4867</v>
      </c>
      <c r="M222" s="2" t="s">
        <v>4868</v>
      </c>
      <c r="N222" s="2" t="s">
        <v>4869</v>
      </c>
      <c r="O222" s="2" t="s">
        <v>1305</v>
      </c>
      <c r="P222" s="2" t="s">
        <v>4870</v>
      </c>
      <c r="Q222" s="2" t="s">
        <v>876</v>
      </c>
      <c r="R222" s="2" t="s">
        <v>6393</v>
      </c>
      <c r="T222" s="2" t="str">
        <f t="shared" si="3"/>
        <v>Tel. +43 5632 5122 Mail: direktion@vs-forchach.tsn.at</v>
      </c>
    </row>
    <row r="223" spans="1:20" ht="15" customHeight="1">
      <c r="A223" s="2" t="s">
        <v>2557</v>
      </c>
      <c r="B223" s="2" t="s">
        <v>2558</v>
      </c>
      <c r="C223" s="2" t="s">
        <v>1515</v>
      </c>
      <c r="D223" s="2" t="s">
        <v>1530</v>
      </c>
      <c r="E223" s="2" t="s">
        <v>2559</v>
      </c>
      <c r="F223" s="2" t="s">
        <v>2061</v>
      </c>
      <c r="G223" s="2" t="s">
        <v>409</v>
      </c>
      <c r="H223" s="2" t="s">
        <v>2560</v>
      </c>
      <c r="I223" s="2" t="s">
        <v>6693</v>
      </c>
      <c r="J223" s="2" t="s">
        <v>2561</v>
      </c>
      <c r="K223" s="2" t="s">
        <v>2562</v>
      </c>
      <c r="L223" s="2" t="s">
        <v>2563</v>
      </c>
      <c r="M223" s="2" t="s">
        <v>2564</v>
      </c>
      <c r="N223" s="2" t="s">
        <v>2565</v>
      </c>
      <c r="O223" s="2" t="s">
        <v>958</v>
      </c>
      <c r="P223" s="2" t="s">
        <v>2566</v>
      </c>
      <c r="Q223" s="2" t="s">
        <v>408</v>
      </c>
      <c r="R223" s="2" t="s">
        <v>4180</v>
      </c>
      <c r="T223" s="2" t="str">
        <f t="shared" si="3"/>
        <v>Tel. +43 5224 5241771 Mail: direktion@vs-fritzens.tsn.at</v>
      </c>
    </row>
    <row r="224" spans="1:20" ht="15" customHeight="1">
      <c r="A224" s="2" t="s">
        <v>5381</v>
      </c>
      <c r="B224" s="2" t="s">
        <v>5382</v>
      </c>
      <c r="C224" s="2" t="s">
        <v>1515</v>
      </c>
      <c r="D224" s="2" t="s">
        <v>1530</v>
      </c>
      <c r="E224" s="2" t="s">
        <v>5383</v>
      </c>
      <c r="F224" s="2" t="s">
        <v>474</v>
      </c>
      <c r="G224" s="2" t="s">
        <v>1490</v>
      </c>
      <c r="H224" s="2" t="s">
        <v>5384</v>
      </c>
      <c r="I224" s="2" t="s">
        <v>5385</v>
      </c>
      <c r="J224" s="2" t="s">
        <v>5386</v>
      </c>
      <c r="K224" s="2" t="s">
        <v>5387</v>
      </c>
      <c r="L224" s="2" t="s">
        <v>5357</v>
      </c>
      <c r="M224" s="2" t="s">
        <v>5358</v>
      </c>
      <c r="N224" s="2" t="s">
        <v>5359</v>
      </c>
      <c r="O224" s="2" t="s">
        <v>1353</v>
      </c>
      <c r="P224" s="2" t="s">
        <v>5388</v>
      </c>
      <c r="Q224" s="2" t="s">
        <v>497</v>
      </c>
      <c r="R224" s="2" t="s">
        <v>1741</v>
      </c>
      <c r="T224" s="2" t="str">
        <f t="shared" si="3"/>
        <v>Tel. +43 5288 62335 Mail: direktion@vs-fuegen.tsn.at</v>
      </c>
    </row>
    <row r="225" spans="1:20" ht="15" customHeight="1">
      <c r="A225" s="2" t="s">
        <v>6138</v>
      </c>
      <c r="B225" s="2" t="s">
        <v>6139</v>
      </c>
      <c r="C225" s="2" t="s">
        <v>1515</v>
      </c>
      <c r="D225" s="2" t="s">
        <v>1530</v>
      </c>
      <c r="E225" s="2" t="s">
        <v>6140</v>
      </c>
      <c r="F225" s="2" t="s">
        <v>474</v>
      </c>
      <c r="G225" s="2" t="s">
        <v>6141</v>
      </c>
      <c r="H225" s="2" t="s">
        <v>7026</v>
      </c>
      <c r="I225" s="2" t="s">
        <v>6142</v>
      </c>
      <c r="J225" s="2" t="s">
        <v>6143</v>
      </c>
      <c r="K225" s="2" t="s">
        <v>6144</v>
      </c>
      <c r="L225" s="2" t="s">
        <v>6145</v>
      </c>
      <c r="M225" s="2" t="s">
        <v>6146</v>
      </c>
      <c r="N225" s="2" t="s">
        <v>6147</v>
      </c>
      <c r="O225" s="2" t="s">
        <v>1363</v>
      </c>
      <c r="P225" s="2" t="s">
        <v>6148</v>
      </c>
      <c r="Q225" s="2" t="s">
        <v>6149</v>
      </c>
      <c r="R225" s="2" t="s">
        <v>4463</v>
      </c>
      <c r="T225" s="2" t="str">
        <f t="shared" si="3"/>
        <v>Tel. +43 5288 62361 Mail: direktion@vs-fuegenberg.tsn.at</v>
      </c>
    </row>
    <row r="226" spans="1:20" ht="15" customHeight="1">
      <c r="A226" s="2" t="s">
        <v>2516</v>
      </c>
      <c r="B226" s="2" t="s">
        <v>2517</v>
      </c>
      <c r="C226" s="2" t="s">
        <v>1515</v>
      </c>
      <c r="D226" s="2" t="s">
        <v>1530</v>
      </c>
      <c r="E226" s="2" t="s">
        <v>2518</v>
      </c>
      <c r="F226" s="2" t="s">
        <v>2201</v>
      </c>
      <c r="G226" s="2" t="s">
        <v>2519</v>
      </c>
      <c r="H226" s="2" t="s">
        <v>2520</v>
      </c>
      <c r="I226" s="2" t="s">
        <v>6690</v>
      </c>
      <c r="J226" s="2" t="s">
        <v>6691</v>
      </c>
      <c r="K226" s="2" t="s">
        <v>2521</v>
      </c>
      <c r="L226" s="2" t="s">
        <v>2522</v>
      </c>
      <c r="M226" s="2" t="s">
        <v>2523</v>
      </c>
      <c r="N226" s="2" t="s">
        <v>2524</v>
      </c>
      <c r="O226" s="2" t="s">
        <v>999</v>
      </c>
      <c r="P226" s="2" t="s">
        <v>6692</v>
      </c>
      <c r="Q226" s="2" t="s">
        <v>470</v>
      </c>
      <c r="R226" s="2" t="s">
        <v>4552</v>
      </c>
      <c r="T226" s="2" t="str">
        <f t="shared" si="3"/>
        <v>Tel. +43 699 16225125 Mail: direktion@vs-fulpmes.tsn.at</v>
      </c>
    </row>
    <row r="227" spans="1:20" ht="15" customHeight="1">
      <c r="A227" s="2" t="s">
        <v>6159</v>
      </c>
      <c r="B227" s="2" t="s">
        <v>6160</v>
      </c>
      <c r="C227" s="2" t="s">
        <v>1515</v>
      </c>
      <c r="D227" s="2" t="s">
        <v>1530</v>
      </c>
      <c r="E227" s="2" t="s">
        <v>6161</v>
      </c>
      <c r="F227" s="2" t="s">
        <v>474</v>
      </c>
      <c r="G227" s="2" t="s">
        <v>6162</v>
      </c>
      <c r="H227" s="2" t="s">
        <v>6163</v>
      </c>
      <c r="I227" s="2" t="s">
        <v>6164</v>
      </c>
      <c r="J227" s="2" t="s">
        <v>6165</v>
      </c>
      <c r="K227" s="2" t="s">
        <v>6166</v>
      </c>
      <c r="L227" s="2" t="s">
        <v>6167</v>
      </c>
      <c r="M227" s="2" t="s">
        <v>6168</v>
      </c>
      <c r="N227" s="2" t="s">
        <v>6169</v>
      </c>
      <c r="O227" s="2" t="s">
        <v>1491</v>
      </c>
      <c r="Q227" s="2" t="s">
        <v>493</v>
      </c>
      <c r="R227" s="2" t="s">
        <v>5129</v>
      </c>
      <c r="T227" s="2" t="str">
        <f t="shared" si="3"/>
        <v>Tel. +43 5244 21804 Mail: direktion@vs-gallzein.tsn.at</v>
      </c>
    </row>
    <row r="228" spans="1:20" ht="15" customHeight="1">
      <c r="A228" s="2" t="s">
        <v>3991</v>
      </c>
      <c r="B228" s="2" t="s">
        <v>3992</v>
      </c>
      <c r="C228" s="2" t="s">
        <v>1515</v>
      </c>
      <c r="D228" s="2" t="s">
        <v>1530</v>
      </c>
      <c r="E228" s="2" t="s">
        <v>3993</v>
      </c>
      <c r="F228" s="2" t="s">
        <v>748</v>
      </c>
      <c r="G228" s="2" t="s">
        <v>3994</v>
      </c>
      <c r="H228" s="2" t="s">
        <v>3995</v>
      </c>
      <c r="I228" s="2" t="s">
        <v>3996</v>
      </c>
      <c r="J228" s="2" t="s">
        <v>3997</v>
      </c>
      <c r="K228" s="2" t="s">
        <v>3998</v>
      </c>
      <c r="L228" s="2" t="s">
        <v>3999</v>
      </c>
      <c r="M228" s="2" t="s">
        <v>4000</v>
      </c>
      <c r="N228" s="2" t="s">
        <v>4001</v>
      </c>
      <c r="O228" s="2" t="s">
        <v>1215</v>
      </c>
      <c r="P228" s="2" t="s">
        <v>4002</v>
      </c>
      <c r="Q228" s="2" t="s">
        <v>20</v>
      </c>
      <c r="T228" s="2" t="str">
        <f t="shared" si="3"/>
        <v>Tel. +43 5443 821017 Mail: direktion@vs-galtuer.tsn.at</v>
      </c>
    </row>
    <row r="229" spans="1:20" ht="15" customHeight="1">
      <c r="A229" s="2" t="s">
        <v>5699</v>
      </c>
      <c r="B229" s="2" t="s">
        <v>5700</v>
      </c>
      <c r="C229" s="2" t="s">
        <v>1515</v>
      </c>
      <c r="D229" s="2" t="s">
        <v>1530</v>
      </c>
      <c r="E229" s="2" t="s">
        <v>6600</v>
      </c>
      <c r="F229" s="2" t="s">
        <v>474</v>
      </c>
      <c r="G229" s="2" t="s">
        <v>495</v>
      </c>
      <c r="H229" s="2" t="s">
        <v>5701</v>
      </c>
      <c r="K229" s="2" t="s">
        <v>5702</v>
      </c>
      <c r="L229" s="2" t="s">
        <v>5703</v>
      </c>
      <c r="M229" s="2" t="s">
        <v>5704</v>
      </c>
      <c r="N229" s="2" t="s">
        <v>5705</v>
      </c>
      <c r="O229" s="2" t="s">
        <v>1354</v>
      </c>
      <c r="P229" s="2" t="s">
        <v>5706</v>
      </c>
      <c r="Q229" s="2" t="s">
        <v>494</v>
      </c>
      <c r="R229" s="2" t="s">
        <v>6177</v>
      </c>
      <c r="T229" s="2" t="str">
        <f t="shared" si="3"/>
        <v>Tel. +43 5283 3818 Mail: direktion@vs-gattererberg.tsn.at</v>
      </c>
    </row>
    <row r="230" spans="1:20" ht="15" customHeight="1">
      <c r="A230" s="2" t="s">
        <v>6488</v>
      </c>
      <c r="B230" s="2" t="s">
        <v>6489</v>
      </c>
      <c r="C230" s="2" t="s">
        <v>1515</v>
      </c>
      <c r="D230" s="2" t="s">
        <v>1530</v>
      </c>
      <c r="E230" s="2" t="s">
        <v>6490</v>
      </c>
      <c r="F230" s="2" t="s">
        <v>474</v>
      </c>
      <c r="G230" s="2" t="s">
        <v>1487</v>
      </c>
      <c r="H230" s="2" t="s">
        <v>5860</v>
      </c>
      <c r="I230" s="2" t="s">
        <v>7061</v>
      </c>
      <c r="J230" s="2" t="s">
        <v>7062</v>
      </c>
      <c r="K230" s="2" t="s">
        <v>6491</v>
      </c>
      <c r="M230" s="2" t="s">
        <v>6492</v>
      </c>
      <c r="N230" s="2" t="s">
        <v>6493</v>
      </c>
      <c r="O230" s="2" t="s">
        <v>6494</v>
      </c>
      <c r="P230" s="2" t="s">
        <v>6495</v>
      </c>
      <c r="Q230" s="2" t="s">
        <v>496</v>
      </c>
      <c r="R230" s="2" t="s">
        <v>4507</v>
      </c>
      <c r="T230" s="2" t="str">
        <f t="shared" si="3"/>
        <v>Tel. +43 5284 521023 Mail: direktion@vs-gerlos.tsn.at</v>
      </c>
    </row>
    <row r="231" spans="1:20" ht="15" customHeight="1">
      <c r="A231" s="2" t="s">
        <v>6050</v>
      </c>
      <c r="B231" s="2" t="s">
        <v>6051</v>
      </c>
      <c r="C231" s="2" t="s">
        <v>1515</v>
      </c>
      <c r="D231" s="2" t="s">
        <v>1530</v>
      </c>
      <c r="E231" s="2" t="s">
        <v>6052</v>
      </c>
      <c r="F231" s="2" t="s">
        <v>474</v>
      </c>
      <c r="G231" s="2" t="s">
        <v>6053</v>
      </c>
      <c r="H231" s="2" t="s">
        <v>6054</v>
      </c>
      <c r="I231" s="2" t="s">
        <v>6055</v>
      </c>
      <c r="J231" s="2" t="s">
        <v>6056</v>
      </c>
      <c r="K231" s="2" t="s">
        <v>6057</v>
      </c>
      <c r="L231" s="2" t="s">
        <v>6058</v>
      </c>
      <c r="M231" s="2" t="s">
        <v>5848</v>
      </c>
      <c r="N231" s="2" t="s">
        <v>6059</v>
      </c>
      <c r="O231" s="2" t="s">
        <v>1355</v>
      </c>
      <c r="P231" s="2" t="s">
        <v>6060</v>
      </c>
      <c r="Q231" s="2" t="s">
        <v>768</v>
      </c>
      <c r="R231" s="2" t="s">
        <v>4754</v>
      </c>
      <c r="T231" s="2" t="str">
        <f t="shared" si="3"/>
        <v>Tel. +43 5282 31064 Mail: direktion@vs-gerlosberg.tsn.at</v>
      </c>
    </row>
    <row r="232" spans="1:20" ht="15" customHeight="1">
      <c r="A232" s="2" t="s">
        <v>5947</v>
      </c>
      <c r="B232" s="2" t="s">
        <v>5948</v>
      </c>
      <c r="C232" s="2" t="s">
        <v>1515</v>
      </c>
      <c r="D232" s="2" t="s">
        <v>1530</v>
      </c>
      <c r="E232" s="2" t="s">
        <v>5949</v>
      </c>
      <c r="F232" s="2" t="s">
        <v>2061</v>
      </c>
      <c r="G232" s="2" t="s">
        <v>1420</v>
      </c>
      <c r="H232" s="2" t="s">
        <v>2213</v>
      </c>
      <c r="I232" s="2" t="s">
        <v>5950</v>
      </c>
      <c r="J232" s="2" t="s">
        <v>5951</v>
      </c>
      <c r="K232" s="2" t="s">
        <v>5952</v>
      </c>
      <c r="L232" s="2" t="s">
        <v>5953</v>
      </c>
      <c r="M232" s="2" t="s">
        <v>5954</v>
      </c>
      <c r="N232" s="2" t="s">
        <v>5955</v>
      </c>
      <c r="O232" s="2" t="s">
        <v>959</v>
      </c>
      <c r="P232" s="2" t="s">
        <v>2220</v>
      </c>
      <c r="Q232" s="2" t="s">
        <v>410</v>
      </c>
      <c r="R232" s="2" t="s">
        <v>2100</v>
      </c>
      <c r="T232" s="2" t="str">
        <f t="shared" si="3"/>
        <v>Tel. +43 5223 48369 Mail: direktion@vs-gnadenwald.tsn.at</v>
      </c>
    </row>
    <row r="233" spans="1:20" ht="15" customHeight="1">
      <c r="A233" s="2" t="s">
        <v>3147</v>
      </c>
      <c r="B233" s="2" t="s">
        <v>3148</v>
      </c>
      <c r="C233" s="2" t="s">
        <v>1515</v>
      </c>
      <c r="D233" s="2" t="s">
        <v>1530</v>
      </c>
      <c r="E233" s="2" t="s">
        <v>3149</v>
      </c>
      <c r="F233" s="2" t="s">
        <v>345</v>
      </c>
      <c r="G233" s="2" t="s">
        <v>3356</v>
      </c>
      <c r="H233" s="2" t="s">
        <v>3357</v>
      </c>
      <c r="I233" s="2" t="s">
        <v>3150</v>
      </c>
      <c r="J233" s="2" t="s">
        <v>3151</v>
      </c>
      <c r="K233" s="2" t="s">
        <v>3152</v>
      </c>
      <c r="L233" s="2" t="s">
        <v>3153</v>
      </c>
      <c r="M233" s="2" t="s">
        <v>3154</v>
      </c>
      <c r="N233" s="2" t="s">
        <v>3155</v>
      </c>
      <c r="O233" s="2" t="s">
        <v>3156</v>
      </c>
      <c r="P233" s="2" t="s">
        <v>6764</v>
      </c>
      <c r="Q233" s="2" t="s">
        <v>354</v>
      </c>
      <c r="T233" s="2" t="str">
        <f t="shared" si="3"/>
        <v>Tel. +43 5358 224711 Mail: direktion@vs-going.tsn.at</v>
      </c>
    </row>
    <row r="234" spans="1:20" ht="15" customHeight="1">
      <c r="A234" s="2" t="s">
        <v>2577</v>
      </c>
      <c r="B234" s="2" t="s">
        <v>2578</v>
      </c>
      <c r="C234" s="2" t="s">
        <v>1515</v>
      </c>
      <c r="D234" s="2" t="s">
        <v>1530</v>
      </c>
      <c r="E234" s="2" t="s">
        <v>2579</v>
      </c>
      <c r="F234" s="2" t="s">
        <v>2201</v>
      </c>
      <c r="G234" s="2" t="s">
        <v>2580</v>
      </c>
      <c r="H234" s="2" t="s">
        <v>2581</v>
      </c>
      <c r="I234" s="2" t="s">
        <v>2582</v>
      </c>
      <c r="J234" s="2" t="s">
        <v>2583</v>
      </c>
      <c r="K234" s="2" t="s">
        <v>2584</v>
      </c>
      <c r="L234" s="2" t="s">
        <v>2585</v>
      </c>
      <c r="M234" s="2" t="s">
        <v>2586</v>
      </c>
      <c r="N234" s="2" t="s">
        <v>2587</v>
      </c>
      <c r="O234" s="2" t="s">
        <v>1000</v>
      </c>
      <c r="P234" s="2" t="s">
        <v>2588</v>
      </c>
      <c r="Q234" s="2" t="s">
        <v>813</v>
      </c>
      <c r="R234" s="2" t="s">
        <v>6346</v>
      </c>
      <c r="T234" s="2" t="str">
        <f t="shared" si="3"/>
        <v>Tel. +43 5234 33206 Mail: direktion@vs-goetzens.tsn.at</v>
      </c>
    </row>
    <row r="235" spans="1:20" ht="15" customHeight="1">
      <c r="A235" s="2" t="s">
        <v>4380</v>
      </c>
      <c r="B235" s="2" t="s">
        <v>4381</v>
      </c>
      <c r="C235" s="2" t="s">
        <v>1515</v>
      </c>
      <c r="D235" s="2" t="s">
        <v>1530</v>
      </c>
      <c r="E235" s="2" t="s">
        <v>4382</v>
      </c>
      <c r="F235" s="2" t="s">
        <v>796</v>
      </c>
      <c r="G235" s="2" t="s">
        <v>4383</v>
      </c>
      <c r="H235" s="2" t="s">
        <v>4384</v>
      </c>
      <c r="I235" s="2" t="s">
        <v>4385</v>
      </c>
      <c r="J235" s="2" t="s">
        <v>4386</v>
      </c>
      <c r="K235" s="2" t="s">
        <v>4387</v>
      </c>
      <c r="L235" s="2" t="s">
        <v>4388</v>
      </c>
      <c r="M235" s="2" t="s">
        <v>4389</v>
      </c>
      <c r="N235" s="2" t="s">
        <v>4390</v>
      </c>
      <c r="O235" s="2" t="s">
        <v>4391</v>
      </c>
      <c r="Q235" s="2" t="s">
        <v>285</v>
      </c>
      <c r="R235" s="2" t="s">
        <v>3347</v>
      </c>
      <c r="T235" s="2" t="str">
        <f t="shared" si="3"/>
        <v>Tel. +43 4852 62262 20 Mail: direktion@vs-grafendorf.tsn.at</v>
      </c>
    </row>
    <row r="236" spans="1:20" ht="15" customHeight="1">
      <c r="A236" s="2" t="s">
        <v>4871</v>
      </c>
      <c r="B236" s="2" t="s">
        <v>4872</v>
      </c>
      <c r="C236" s="2" t="s">
        <v>1515</v>
      </c>
      <c r="D236" s="2" t="s">
        <v>1530</v>
      </c>
      <c r="E236" s="2" t="s">
        <v>4873</v>
      </c>
      <c r="F236" s="2" t="s">
        <v>862</v>
      </c>
      <c r="G236" s="2" t="s">
        <v>1308</v>
      </c>
      <c r="H236" s="2" t="s">
        <v>4874</v>
      </c>
      <c r="K236" s="2" t="s">
        <v>4875</v>
      </c>
      <c r="L236" s="2" t="s">
        <v>4876</v>
      </c>
      <c r="M236" s="2" t="s">
        <v>4877</v>
      </c>
      <c r="N236" s="2" t="s">
        <v>4878</v>
      </c>
      <c r="O236" s="2" t="s">
        <v>1307</v>
      </c>
      <c r="P236" s="2" t="s">
        <v>4879</v>
      </c>
      <c r="Q236" s="2" t="s">
        <v>877</v>
      </c>
      <c r="T236" s="2" t="str">
        <f t="shared" si="3"/>
        <v>Tel. +43 5675 6029 Mail: direktion@vs-graen.tsn.at</v>
      </c>
    </row>
    <row r="237" spans="1:20" ht="15" customHeight="1">
      <c r="A237" s="2" t="s">
        <v>2548</v>
      </c>
      <c r="B237" s="2" t="s">
        <v>2549</v>
      </c>
      <c r="C237" s="2" t="s">
        <v>1515</v>
      </c>
      <c r="D237" s="2" t="s">
        <v>1530</v>
      </c>
      <c r="E237" s="2" t="s">
        <v>2550</v>
      </c>
      <c r="F237" s="2" t="s">
        <v>2061</v>
      </c>
      <c r="G237" s="2" t="s">
        <v>412</v>
      </c>
      <c r="H237" s="2" t="s">
        <v>2551</v>
      </c>
      <c r="I237" s="2" t="s">
        <v>2552</v>
      </c>
      <c r="J237" s="2" t="s">
        <v>2553</v>
      </c>
      <c r="K237" s="2" t="s">
        <v>2542</v>
      </c>
      <c r="L237" s="2" t="s">
        <v>2543</v>
      </c>
      <c r="M237" s="2" t="s">
        <v>2544</v>
      </c>
      <c r="N237" s="2" t="s">
        <v>2545</v>
      </c>
      <c r="O237" s="2" t="s">
        <v>2554</v>
      </c>
      <c r="P237" s="2" t="s">
        <v>2555</v>
      </c>
      <c r="Q237" s="2" t="s">
        <v>411</v>
      </c>
      <c r="R237" s="2" t="s">
        <v>3695</v>
      </c>
      <c r="T237" s="2" t="str">
        <f t="shared" si="3"/>
        <v>Tel. +43 5274 87237 410 Mail: direktion@vs-gries-brenner.tsn.at</v>
      </c>
    </row>
    <row r="238" spans="1:20" ht="15" customHeight="1">
      <c r="A238" s="2" t="s">
        <v>2567</v>
      </c>
      <c r="B238" s="2" t="s">
        <v>2568</v>
      </c>
      <c r="C238" s="2" t="s">
        <v>1515</v>
      </c>
      <c r="D238" s="2" t="s">
        <v>1530</v>
      </c>
      <c r="E238" s="2" t="s">
        <v>2569</v>
      </c>
      <c r="F238" s="2" t="s">
        <v>2201</v>
      </c>
      <c r="G238" s="2" t="s">
        <v>2570</v>
      </c>
      <c r="H238" s="2" t="s">
        <v>2571</v>
      </c>
      <c r="I238" s="2" t="s">
        <v>6694</v>
      </c>
      <c r="J238" s="2" t="s">
        <v>2572</v>
      </c>
      <c r="K238" s="2" t="s">
        <v>2573</v>
      </c>
      <c r="L238" s="2" t="s">
        <v>2574</v>
      </c>
      <c r="M238" s="2" t="s">
        <v>2575</v>
      </c>
      <c r="N238" s="2" t="s">
        <v>2576</v>
      </c>
      <c r="O238" s="2" t="s">
        <v>1001</v>
      </c>
      <c r="P238" s="2" t="s">
        <v>6695</v>
      </c>
      <c r="Q238" s="2" t="s">
        <v>814</v>
      </c>
      <c r="R238" s="2" t="s">
        <v>4803</v>
      </c>
      <c r="T238" s="2" t="str">
        <f t="shared" si="3"/>
        <v>Tel. +43 5236 6009810 Mail: direktion@vs-gries-sellrain.tsn.at</v>
      </c>
    </row>
    <row r="239" spans="1:20" ht="15" customHeight="1">
      <c r="A239" s="2" t="s">
        <v>5484</v>
      </c>
      <c r="B239" s="2" t="s">
        <v>5485</v>
      </c>
      <c r="C239" s="2" t="s">
        <v>1515</v>
      </c>
      <c r="D239" s="2" t="s">
        <v>1530</v>
      </c>
      <c r="E239" s="2" t="s">
        <v>5486</v>
      </c>
      <c r="F239" s="2" t="s">
        <v>748</v>
      </c>
      <c r="G239" s="2" t="s">
        <v>4200</v>
      </c>
      <c r="H239" s="2" t="s">
        <v>4201</v>
      </c>
      <c r="I239" s="2" t="s">
        <v>6957</v>
      </c>
      <c r="J239" s="2" t="s">
        <v>6958</v>
      </c>
      <c r="K239" s="2" t="s">
        <v>5487</v>
      </c>
      <c r="L239" s="2" t="s">
        <v>5488</v>
      </c>
      <c r="M239" s="2" t="s">
        <v>5489</v>
      </c>
      <c r="N239" s="2" t="s">
        <v>5490</v>
      </c>
      <c r="O239" s="2" t="s">
        <v>6884</v>
      </c>
      <c r="P239" s="2" t="s">
        <v>6889</v>
      </c>
      <c r="Q239" s="2" t="s">
        <v>21</v>
      </c>
      <c r="R239" s="2" t="s">
        <v>3762</v>
      </c>
      <c r="T239" s="2" t="str">
        <f t="shared" si="3"/>
        <v>Tel. +43 676 846909308 Mail: direktion@vs-grins.tsn.at</v>
      </c>
    </row>
    <row r="240" spans="1:20" ht="15" customHeight="1">
      <c r="A240" s="2" t="s">
        <v>2614</v>
      </c>
      <c r="B240" s="2" t="s">
        <v>2615</v>
      </c>
      <c r="C240" s="2" t="s">
        <v>1515</v>
      </c>
      <c r="D240" s="2" t="s">
        <v>1530</v>
      </c>
      <c r="E240" s="2" t="s">
        <v>2616</v>
      </c>
      <c r="F240" s="2" t="s">
        <v>2201</v>
      </c>
      <c r="G240" s="2" t="s">
        <v>2617</v>
      </c>
      <c r="H240" s="2" t="s">
        <v>2618</v>
      </c>
      <c r="I240" s="2" t="s">
        <v>2619</v>
      </c>
      <c r="J240" s="2" t="s">
        <v>2620</v>
      </c>
      <c r="K240" s="2" t="s">
        <v>2621</v>
      </c>
      <c r="L240" s="2" t="s">
        <v>2622</v>
      </c>
      <c r="M240" s="2" t="s">
        <v>2623</v>
      </c>
      <c r="N240" s="2" t="s">
        <v>2624</v>
      </c>
      <c r="O240" s="2" t="s">
        <v>1002</v>
      </c>
      <c r="P240" s="2" t="s">
        <v>2625</v>
      </c>
      <c r="Q240" s="2" t="s">
        <v>816</v>
      </c>
      <c r="R240" s="2" t="s">
        <v>4957</v>
      </c>
      <c r="T240" s="2" t="str">
        <f t="shared" si="3"/>
        <v>Tel. +43 5234 65035 Mail: direktion@vs-grinzens.tsn.at</v>
      </c>
    </row>
    <row r="241" spans="1:20" ht="15" customHeight="1">
      <c r="A241" s="2" t="s">
        <v>5879</v>
      </c>
      <c r="B241" s="2" t="s">
        <v>5880</v>
      </c>
      <c r="C241" s="2" t="s">
        <v>1515</v>
      </c>
      <c r="D241" s="2" t="s">
        <v>1530</v>
      </c>
      <c r="E241" s="2" t="s">
        <v>5881</v>
      </c>
      <c r="F241" s="2" t="s">
        <v>2061</v>
      </c>
      <c r="G241" s="2" t="s">
        <v>3283</v>
      </c>
      <c r="H241" s="2" t="s">
        <v>3284</v>
      </c>
      <c r="I241" s="2" t="s">
        <v>3283</v>
      </c>
      <c r="J241" s="2" t="s">
        <v>3284</v>
      </c>
      <c r="K241" s="2" t="s">
        <v>5882</v>
      </c>
      <c r="L241" s="2" t="s">
        <v>5883</v>
      </c>
      <c r="M241" s="2" t="s">
        <v>2951</v>
      </c>
      <c r="N241" s="2" t="s">
        <v>5884</v>
      </c>
      <c r="O241" s="2" t="s">
        <v>960</v>
      </c>
      <c r="P241" s="2" t="s">
        <v>5885</v>
      </c>
      <c r="Q241" s="2" t="s">
        <v>414</v>
      </c>
      <c r="T241" s="2" t="str">
        <f t="shared" si="3"/>
        <v>Tel. +43 5276 241 Mail: direktion@vs-gschnitz.tsn.at</v>
      </c>
    </row>
    <row r="242" spans="1:20" ht="15" customHeight="1">
      <c r="A242" s="2" t="s">
        <v>2162</v>
      </c>
      <c r="B242" s="2" t="s">
        <v>2163</v>
      </c>
      <c r="C242" s="2" t="s">
        <v>1515</v>
      </c>
      <c r="D242" s="2" t="s">
        <v>1530</v>
      </c>
      <c r="E242" s="2" t="s">
        <v>2164</v>
      </c>
      <c r="F242" s="2" t="s">
        <v>241</v>
      </c>
      <c r="G242" s="2" t="s">
        <v>249</v>
      </c>
      <c r="H242" s="2" t="s">
        <v>2165</v>
      </c>
      <c r="K242" s="2" t="s">
        <v>2166</v>
      </c>
      <c r="L242" s="2" t="s">
        <v>2167</v>
      </c>
      <c r="M242" s="2" t="s">
        <v>2168</v>
      </c>
      <c r="N242" s="2" t="s">
        <v>2169</v>
      </c>
      <c r="O242" s="2" t="s">
        <v>1038</v>
      </c>
      <c r="P242" s="2" t="s">
        <v>2170</v>
      </c>
      <c r="Q242" s="2" t="s">
        <v>248</v>
      </c>
      <c r="R242" s="2" t="s">
        <v>2346</v>
      </c>
      <c r="T242" s="2" t="str">
        <f t="shared" si="3"/>
        <v>Tel. +43 5256 6291 Mail: direktion@vs-gurgl.tsn.at</v>
      </c>
    </row>
    <row r="243" spans="1:20" ht="15" customHeight="1">
      <c r="A243" s="2" t="s">
        <v>5912</v>
      </c>
      <c r="B243" s="2" t="s">
        <v>5913</v>
      </c>
      <c r="C243" s="2" t="s">
        <v>1515</v>
      </c>
      <c r="D243" s="2" t="s">
        <v>1530</v>
      </c>
      <c r="E243" s="2" t="s">
        <v>5914</v>
      </c>
      <c r="F243" s="2" t="s">
        <v>241</v>
      </c>
      <c r="G243" s="2" t="s">
        <v>2042</v>
      </c>
      <c r="H243" s="2" t="s">
        <v>2043</v>
      </c>
      <c r="I243" s="2" t="s">
        <v>5915</v>
      </c>
      <c r="J243" s="2" t="s">
        <v>5916</v>
      </c>
      <c r="K243" s="2" t="s">
        <v>5917</v>
      </c>
      <c r="L243" s="2" t="s">
        <v>1908</v>
      </c>
      <c r="M243" s="2" t="s">
        <v>1909</v>
      </c>
      <c r="N243" s="2" t="s">
        <v>2025</v>
      </c>
      <c r="O243" s="2" t="s">
        <v>5918</v>
      </c>
      <c r="P243" s="2" t="s">
        <v>5919</v>
      </c>
      <c r="Q243" s="2" t="s">
        <v>250</v>
      </c>
      <c r="R243" s="2" t="s">
        <v>1570</v>
      </c>
      <c r="T243" s="2" t="str">
        <f t="shared" si="3"/>
        <v>Tel. +43 5266 88600550 Mail: direktion@vs-haiming.tsn.at</v>
      </c>
    </row>
    <row r="244" spans="1:20" ht="15" customHeight="1">
      <c r="A244" s="2" t="s">
        <v>1902</v>
      </c>
      <c r="B244" s="2" t="s">
        <v>1903</v>
      </c>
      <c r="C244" s="2" t="s">
        <v>1515</v>
      </c>
      <c r="D244" s="2" t="s">
        <v>1530</v>
      </c>
      <c r="E244" s="2" t="s">
        <v>1904</v>
      </c>
      <c r="F244" s="2" t="s">
        <v>241</v>
      </c>
      <c r="G244" s="2" t="s">
        <v>1040</v>
      </c>
      <c r="H244" s="2" t="s">
        <v>1905</v>
      </c>
      <c r="I244" s="2" t="s">
        <v>1906</v>
      </c>
      <c r="J244" s="2" t="s">
        <v>1907</v>
      </c>
      <c r="K244" s="2" t="s">
        <v>6630</v>
      </c>
      <c r="L244" s="2" t="s">
        <v>1908</v>
      </c>
      <c r="M244" s="2" t="s">
        <v>2047</v>
      </c>
      <c r="N244" s="2" t="s">
        <v>6631</v>
      </c>
      <c r="O244" s="2" t="s">
        <v>1039</v>
      </c>
      <c r="P244" s="2" t="s">
        <v>1910</v>
      </c>
      <c r="Q244" s="2" t="s">
        <v>252</v>
      </c>
      <c r="R244" s="2" t="s">
        <v>1787</v>
      </c>
      <c r="T244" s="2" t="str">
        <f t="shared" si="3"/>
        <v>Tel. +43 5266 88369 Mail: direktion@vs-haimingerberg.tsn.at</v>
      </c>
    </row>
    <row r="245" spans="1:20" ht="15" customHeight="1">
      <c r="A245" s="2" t="s">
        <v>6071</v>
      </c>
      <c r="B245" s="2" t="s">
        <v>6072</v>
      </c>
      <c r="C245" s="2" t="s">
        <v>1515</v>
      </c>
      <c r="D245" s="2" t="s">
        <v>1530</v>
      </c>
      <c r="E245" s="2" t="s">
        <v>6073</v>
      </c>
      <c r="F245" s="2" t="s">
        <v>474</v>
      </c>
      <c r="G245" s="2" t="s">
        <v>1487</v>
      </c>
      <c r="H245" s="2" t="s">
        <v>5860</v>
      </c>
      <c r="K245" s="2" t="s">
        <v>6074</v>
      </c>
      <c r="L245" s="2" t="s">
        <v>6075</v>
      </c>
      <c r="M245" s="2" t="s">
        <v>6076</v>
      </c>
      <c r="N245" s="2" t="s">
        <v>6077</v>
      </c>
      <c r="O245" s="2" t="s">
        <v>1356</v>
      </c>
      <c r="P245" s="2" t="s">
        <v>6078</v>
      </c>
      <c r="Q245" s="2" t="s">
        <v>770</v>
      </c>
      <c r="R245" s="2" t="s">
        <v>2131</v>
      </c>
      <c r="T245" s="2" t="str">
        <f t="shared" si="3"/>
        <v>Tel. +43 5282 251816 Mail: direktion@vs-hainzenberg.tsn.at</v>
      </c>
    </row>
    <row r="246" spans="1:20" ht="15" customHeight="1">
      <c r="A246" s="2" t="s">
        <v>5590</v>
      </c>
      <c r="B246" s="2" t="s">
        <v>5591</v>
      </c>
      <c r="C246" s="2" t="s">
        <v>1515</v>
      </c>
      <c r="D246" s="2" t="s">
        <v>1530</v>
      </c>
      <c r="E246" s="2" t="s">
        <v>5592</v>
      </c>
      <c r="F246" s="2" t="s">
        <v>474</v>
      </c>
      <c r="G246" s="2" t="s">
        <v>5712</v>
      </c>
      <c r="H246" s="2" t="s">
        <v>5713</v>
      </c>
      <c r="I246" s="2" t="s">
        <v>6965</v>
      </c>
      <c r="J246" s="2" t="s">
        <v>6966</v>
      </c>
      <c r="K246" s="2" t="s">
        <v>5593</v>
      </c>
      <c r="L246" s="2" t="s">
        <v>5594</v>
      </c>
      <c r="M246" s="2" t="s">
        <v>5595</v>
      </c>
      <c r="N246" s="2" t="s">
        <v>474</v>
      </c>
      <c r="O246" s="2" t="s">
        <v>1357</v>
      </c>
      <c r="Q246" s="2" t="s">
        <v>325</v>
      </c>
      <c r="R246" s="2" t="s">
        <v>2143</v>
      </c>
      <c r="T246" s="2" t="str">
        <f t="shared" si="3"/>
        <v>Tel. +43 5242 6960500 Mail: direktion@vs-hanssachs-schwaz.tsn.at</v>
      </c>
    </row>
    <row r="247" spans="1:20" ht="15" customHeight="1">
      <c r="A247" s="2" t="s">
        <v>6079</v>
      </c>
      <c r="B247" s="2" t="s">
        <v>6080</v>
      </c>
      <c r="C247" s="2" t="s">
        <v>1515</v>
      </c>
      <c r="D247" s="2" t="s">
        <v>1530</v>
      </c>
      <c r="E247" s="2" t="s">
        <v>6081</v>
      </c>
      <c r="F247" s="2" t="s">
        <v>474</v>
      </c>
      <c r="G247" s="2" t="s">
        <v>485</v>
      </c>
      <c r="H247" s="2" t="s">
        <v>5345</v>
      </c>
      <c r="I247" s="2" t="s">
        <v>6082</v>
      </c>
      <c r="J247" s="2" t="s">
        <v>6083</v>
      </c>
      <c r="K247" s="2" t="s">
        <v>6084</v>
      </c>
      <c r="L247" s="2" t="s">
        <v>6085</v>
      </c>
      <c r="M247" s="2" t="s">
        <v>6086</v>
      </c>
      <c r="N247" s="2" t="s">
        <v>6087</v>
      </c>
      <c r="O247" s="2" t="s">
        <v>1358</v>
      </c>
      <c r="P247" s="2" t="s">
        <v>5350</v>
      </c>
      <c r="Q247" s="2" t="s">
        <v>771</v>
      </c>
      <c r="R247" s="2" t="s">
        <v>2907</v>
      </c>
      <c r="T247" s="2" t="str">
        <f t="shared" si="3"/>
        <v>Tel. +43 5288 623315 Mail: direktion@vs-hart.tsn.at</v>
      </c>
    </row>
    <row r="248" spans="1:20" ht="15" customHeight="1">
      <c r="A248" s="2" t="s">
        <v>4897</v>
      </c>
      <c r="B248" s="2" t="s">
        <v>4898</v>
      </c>
      <c r="C248" s="2" t="s">
        <v>1515</v>
      </c>
      <c r="D248" s="2" t="s">
        <v>1530</v>
      </c>
      <c r="E248" s="2" t="s">
        <v>4899</v>
      </c>
      <c r="F248" s="2" t="s">
        <v>862</v>
      </c>
      <c r="G248" s="2" t="s">
        <v>1310</v>
      </c>
      <c r="H248" s="2" t="s">
        <v>4900</v>
      </c>
      <c r="I248" s="2" t="s">
        <v>4901</v>
      </c>
      <c r="J248" s="2" t="s">
        <v>4902</v>
      </c>
      <c r="K248" s="2" t="s">
        <v>4903</v>
      </c>
      <c r="L248" s="2" t="s">
        <v>4904</v>
      </c>
      <c r="M248" s="2" t="s">
        <v>4905</v>
      </c>
      <c r="N248" s="2" t="s">
        <v>4906</v>
      </c>
      <c r="O248" s="2" t="s">
        <v>1309</v>
      </c>
      <c r="P248" s="2" t="s">
        <v>4907</v>
      </c>
      <c r="Q248" s="2" t="s">
        <v>878</v>
      </c>
      <c r="T248" s="2" t="str">
        <f t="shared" si="3"/>
        <v>Tel. +43 5634 6510 Mail: direktion@vs-haeselgehr.tsn.at</v>
      </c>
    </row>
    <row r="249" spans="1:20" ht="15" customHeight="1">
      <c r="A249" s="2" t="s">
        <v>2505</v>
      </c>
      <c r="B249" s="2" t="s">
        <v>2506</v>
      </c>
      <c r="C249" s="2" t="s">
        <v>1515</v>
      </c>
      <c r="D249" s="2" t="s">
        <v>1530</v>
      </c>
      <c r="E249" s="2" t="s">
        <v>2507</v>
      </c>
      <c r="F249" s="2" t="s">
        <v>2201</v>
      </c>
      <c r="G249" s="2" t="s">
        <v>1421</v>
      </c>
      <c r="H249" s="2" t="s">
        <v>2508</v>
      </c>
      <c r="I249" s="2" t="s">
        <v>2509</v>
      </c>
      <c r="J249" s="2" t="s">
        <v>2510</v>
      </c>
      <c r="K249" s="2" t="s">
        <v>2511</v>
      </c>
      <c r="L249" s="2" t="s">
        <v>2512</v>
      </c>
      <c r="M249" s="2" t="s">
        <v>2513</v>
      </c>
      <c r="N249" s="2" t="s">
        <v>2514</v>
      </c>
      <c r="O249" s="2" t="s">
        <v>1003</v>
      </c>
      <c r="Q249" s="2" t="s">
        <v>819</v>
      </c>
      <c r="R249" s="2" t="s">
        <v>3520</v>
      </c>
      <c r="T249" s="2" t="str">
        <f t="shared" si="3"/>
        <v>Tel. +43 5238 88939 Mail: direktion@vs-hatting.tsn.at</v>
      </c>
    </row>
    <row r="250" spans="1:20" ht="15" customHeight="1">
      <c r="A250" s="2" t="s">
        <v>5225</v>
      </c>
      <c r="B250" s="2" t="s">
        <v>5226</v>
      </c>
      <c r="C250" s="2" t="s">
        <v>1515</v>
      </c>
      <c r="D250" s="2" t="s">
        <v>1530</v>
      </c>
      <c r="E250" s="2" t="s">
        <v>5227</v>
      </c>
      <c r="F250" s="2" t="s">
        <v>796</v>
      </c>
      <c r="G250" s="2" t="s">
        <v>1474</v>
      </c>
      <c r="H250" s="2" t="s">
        <v>5167</v>
      </c>
      <c r="I250" s="2" t="s">
        <v>5228</v>
      </c>
      <c r="J250" s="2" t="s">
        <v>5229</v>
      </c>
      <c r="K250" s="2" t="s">
        <v>5230</v>
      </c>
      <c r="L250" s="2" t="s">
        <v>5231</v>
      </c>
      <c r="M250" s="2" t="s">
        <v>5232</v>
      </c>
      <c r="N250" s="2" t="s">
        <v>5233</v>
      </c>
      <c r="O250" s="2" t="s">
        <v>1263</v>
      </c>
      <c r="P250" s="2" t="s">
        <v>5234</v>
      </c>
      <c r="Q250" s="2" t="s">
        <v>286</v>
      </c>
      <c r="R250" s="2" t="s">
        <v>5446</v>
      </c>
      <c r="T250" s="2" t="str">
        <f t="shared" si="3"/>
        <v>Tel. +43 4842 6378 Mail: direktion@vs-heinfels.tsn.at</v>
      </c>
    </row>
    <row r="251" spans="1:20" ht="15" customHeight="1">
      <c r="A251" s="2" t="s">
        <v>4777</v>
      </c>
      <c r="B251" s="2" t="s">
        <v>4778</v>
      </c>
      <c r="C251" s="2" t="s">
        <v>1515</v>
      </c>
      <c r="D251" s="2" t="s">
        <v>1530</v>
      </c>
      <c r="E251" s="2" t="s">
        <v>4779</v>
      </c>
      <c r="F251" s="2" t="s">
        <v>862</v>
      </c>
      <c r="G251" s="2" t="s">
        <v>6912</v>
      </c>
      <c r="H251" s="2" t="s">
        <v>6913</v>
      </c>
      <c r="K251" s="2" t="s">
        <v>4780</v>
      </c>
      <c r="L251" s="2" t="s">
        <v>4781</v>
      </c>
      <c r="M251" s="2" t="s">
        <v>4782</v>
      </c>
      <c r="N251" s="2" t="s">
        <v>4783</v>
      </c>
      <c r="O251" s="2" t="s">
        <v>1480</v>
      </c>
      <c r="P251" s="2" t="s">
        <v>6914</v>
      </c>
      <c r="Q251" s="2" t="s">
        <v>879</v>
      </c>
      <c r="R251" s="2" t="s">
        <v>4655</v>
      </c>
      <c r="T251" s="2" t="str">
        <f t="shared" si="3"/>
        <v>Tel. +43 5674 20811 Mail: direktion@vs-heiterwang.tsn.at</v>
      </c>
    </row>
    <row r="252" spans="1:20" ht="15" customHeight="1">
      <c r="A252" s="2" t="s">
        <v>1999</v>
      </c>
      <c r="B252" s="2" t="s">
        <v>2000</v>
      </c>
      <c r="C252" s="2" t="s">
        <v>1515</v>
      </c>
      <c r="D252" s="2" t="s">
        <v>1530</v>
      </c>
      <c r="E252" s="2" t="s">
        <v>2001</v>
      </c>
      <c r="F252" s="2" t="s">
        <v>241</v>
      </c>
      <c r="G252" s="2" t="s">
        <v>2002</v>
      </c>
      <c r="H252" s="2" t="s">
        <v>2003</v>
      </c>
      <c r="I252" s="2" t="s">
        <v>6637</v>
      </c>
      <c r="J252" s="2" t="s">
        <v>6638</v>
      </c>
      <c r="K252" s="2" t="s">
        <v>2004</v>
      </c>
      <c r="L252" s="2" t="s">
        <v>1937</v>
      </c>
      <c r="M252" s="2" t="s">
        <v>1938</v>
      </c>
      <c r="N252" s="2" t="s">
        <v>241</v>
      </c>
      <c r="O252" s="2" t="s">
        <v>1041</v>
      </c>
      <c r="P252" s="2" t="s">
        <v>2005</v>
      </c>
      <c r="Q252" s="2" t="s">
        <v>54</v>
      </c>
      <c r="R252" s="2" t="s">
        <v>6109</v>
      </c>
      <c r="T252" s="2" t="str">
        <f t="shared" si="3"/>
        <v>Tel. +43 5412 66505 Mail: direktion@vs-hermanngmeiner.tsn.at</v>
      </c>
    </row>
    <row r="253" spans="1:20" ht="15" customHeight="1">
      <c r="A253" s="2" t="s">
        <v>3808</v>
      </c>
      <c r="B253" s="2" t="s">
        <v>3809</v>
      </c>
      <c r="C253" s="2" t="s">
        <v>1515</v>
      </c>
      <c r="D253" s="2" t="s">
        <v>1530</v>
      </c>
      <c r="E253" s="2" t="s">
        <v>3810</v>
      </c>
      <c r="F253" s="2" t="s">
        <v>664</v>
      </c>
      <c r="G253" s="2" t="s">
        <v>3811</v>
      </c>
      <c r="H253" s="2" t="s">
        <v>3812</v>
      </c>
      <c r="I253" s="2" t="s">
        <v>6852</v>
      </c>
      <c r="J253" s="2" t="s">
        <v>6853</v>
      </c>
      <c r="K253" s="2" t="s">
        <v>3813</v>
      </c>
      <c r="L253" s="2" t="s">
        <v>3770</v>
      </c>
      <c r="M253" s="2" t="s">
        <v>3771</v>
      </c>
      <c r="N253" s="2" t="s">
        <v>3814</v>
      </c>
      <c r="O253" s="2" t="s">
        <v>6854</v>
      </c>
      <c r="P253" s="2" t="s">
        <v>3815</v>
      </c>
      <c r="Q253" s="2" t="s">
        <v>441</v>
      </c>
      <c r="R253" s="2" t="s">
        <v>4125</v>
      </c>
      <c r="T253" s="2" t="str">
        <f t="shared" si="3"/>
        <v>Tel. +43 5376 523151 Mail: direktion@vs-hinterthiersee.tsn.at</v>
      </c>
    </row>
    <row r="254" spans="1:20" ht="15" customHeight="1">
      <c r="A254" s="2" t="s">
        <v>3099</v>
      </c>
      <c r="B254" s="2" t="s">
        <v>3100</v>
      </c>
      <c r="C254" s="2" t="s">
        <v>1515</v>
      </c>
      <c r="D254" s="2" t="s">
        <v>1530</v>
      </c>
      <c r="E254" s="2" t="s">
        <v>3101</v>
      </c>
      <c r="F254" s="2" t="s">
        <v>345</v>
      </c>
      <c r="G254" s="2" t="s">
        <v>356</v>
      </c>
      <c r="H254" s="2" t="s">
        <v>3102</v>
      </c>
      <c r="I254" s="2" t="s">
        <v>3103</v>
      </c>
      <c r="J254" s="2" t="s">
        <v>3104</v>
      </c>
      <c r="K254" s="2" t="s">
        <v>3105</v>
      </c>
      <c r="L254" s="2" t="s">
        <v>3106</v>
      </c>
      <c r="M254" s="2" t="s">
        <v>3107</v>
      </c>
      <c r="N254" s="2" t="s">
        <v>3108</v>
      </c>
      <c r="O254" s="2" t="s">
        <v>1135</v>
      </c>
      <c r="P254" s="2" t="s">
        <v>3109</v>
      </c>
      <c r="Q254" s="2" t="s">
        <v>355</v>
      </c>
      <c r="R254" s="2" t="s">
        <v>3863</v>
      </c>
      <c r="T254" s="2" t="str">
        <f t="shared" si="3"/>
        <v>Tel. +43 5359 211 Mail: direktion@vs-hochfilzen.tsn.at</v>
      </c>
    </row>
    <row r="255" spans="1:20" ht="15" customHeight="1">
      <c r="A255" s="2" t="s">
        <v>4026</v>
      </c>
      <c r="B255" s="2" t="s">
        <v>4027</v>
      </c>
      <c r="C255" s="2" t="s">
        <v>1515</v>
      </c>
      <c r="D255" s="2" t="s">
        <v>1530</v>
      </c>
      <c r="E255" s="2" t="s">
        <v>4028</v>
      </c>
      <c r="F255" s="2" t="s">
        <v>748</v>
      </c>
      <c r="G255" s="2" t="s">
        <v>794</v>
      </c>
      <c r="H255" s="2" t="s">
        <v>4029</v>
      </c>
      <c r="I255" s="2" t="s">
        <v>6874</v>
      </c>
      <c r="J255" s="2" t="s">
        <v>6875</v>
      </c>
      <c r="K255" s="2" t="s">
        <v>4030</v>
      </c>
      <c r="L255" s="2" t="s">
        <v>4031</v>
      </c>
      <c r="M255" s="2" t="s">
        <v>4032</v>
      </c>
      <c r="N255" s="2" t="s">
        <v>748</v>
      </c>
      <c r="O255" s="2" t="s">
        <v>1216</v>
      </c>
      <c r="P255" s="2" t="s">
        <v>4033</v>
      </c>
      <c r="Q255" s="2" t="s">
        <v>13</v>
      </c>
      <c r="R255" s="2" t="s">
        <v>5920</v>
      </c>
      <c r="T255" s="2" t="str">
        <f t="shared" si="3"/>
        <v>Tel. +43 5449 5502 Mail: direktion@vs-hochgallmigg.tsn.at</v>
      </c>
    </row>
    <row r="256" spans="1:20" ht="15" customHeight="1">
      <c r="A256" s="2" t="s">
        <v>4828</v>
      </c>
      <c r="B256" s="2" t="s">
        <v>4829</v>
      </c>
      <c r="C256" s="2" t="s">
        <v>1515</v>
      </c>
      <c r="D256" s="2" t="s">
        <v>1530</v>
      </c>
      <c r="E256" s="2" t="s">
        <v>4830</v>
      </c>
      <c r="F256" s="2" t="s">
        <v>862</v>
      </c>
      <c r="G256" s="2" t="s">
        <v>881</v>
      </c>
      <c r="H256" s="2" t="s">
        <v>4831</v>
      </c>
      <c r="I256" s="2" t="s">
        <v>4832</v>
      </c>
      <c r="J256" s="2" t="s">
        <v>4833</v>
      </c>
      <c r="K256" s="2" t="s">
        <v>4834</v>
      </c>
      <c r="L256" s="2" t="s">
        <v>4835</v>
      </c>
      <c r="M256" s="2" t="s">
        <v>4836</v>
      </c>
      <c r="N256" s="2" t="s">
        <v>4837</v>
      </c>
      <c r="O256" s="2" t="s">
        <v>1311</v>
      </c>
      <c r="P256" s="2" t="s">
        <v>4838</v>
      </c>
      <c r="Q256" s="2" t="s">
        <v>880</v>
      </c>
      <c r="R256" s="2" t="s">
        <v>2777</v>
      </c>
      <c r="T256" s="2" t="str">
        <f t="shared" si="3"/>
        <v>Tel. +43 5672 67847 Mail: direktion@vs-hoefen.tsn.at</v>
      </c>
    </row>
    <row r="257" spans="1:20" ht="15" customHeight="1">
      <c r="A257" s="2" t="s">
        <v>6375</v>
      </c>
      <c r="B257" s="2" t="s">
        <v>6376</v>
      </c>
      <c r="C257" s="2" t="s">
        <v>1515</v>
      </c>
      <c r="D257" s="2" t="s">
        <v>1530</v>
      </c>
      <c r="E257" s="2" t="s">
        <v>6377</v>
      </c>
      <c r="F257" s="2" t="s">
        <v>862</v>
      </c>
      <c r="G257" s="2" t="s">
        <v>860</v>
      </c>
      <c r="H257" s="2" t="s">
        <v>5073</v>
      </c>
      <c r="I257" s="2" t="s">
        <v>7048</v>
      </c>
      <c r="J257" s="2" t="s">
        <v>7049</v>
      </c>
      <c r="K257" s="2" t="s">
        <v>6378</v>
      </c>
      <c r="L257" s="2" t="s">
        <v>6379</v>
      </c>
      <c r="M257" s="2" t="s">
        <v>6380</v>
      </c>
      <c r="N257" s="2" t="s">
        <v>6381</v>
      </c>
      <c r="O257" s="2" t="s">
        <v>1312</v>
      </c>
      <c r="P257" s="2" t="s">
        <v>6382</v>
      </c>
      <c r="Q257" s="2" t="s">
        <v>259</v>
      </c>
      <c r="T257" s="2" t="str">
        <f t="shared" si="3"/>
        <v>Tel. +43 5633 5716 Mail: direktion@vs-holzgau.tsn.at</v>
      </c>
    </row>
    <row r="258" spans="1:20" ht="15" customHeight="1">
      <c r="A258" s="2" t="s">
        <v>3120</v>
      </c>
      <c r="B258" s="2" t="s">
        <v>3121</v>
      </c>
      <c r="C258" s="2" t="s">
        <v>1515</v>
      </c>
      <c r="D258" s="2" t="s">
        <v>1530</v>
      </c>
      <c r="E258" s="2" t="s">
        <v>3122</v>
      </c>
      <c r="F258" s="2" t="s">
        <v>345</v>
      </c>
      <c r="G258" s="2" t="s">
        <v>359</v>
      </c>
      <c r="H258" s="2" t="s">
        <v>3123</v>
      </c>
      <c r="I258" s="2" t="s">
        <v>3124</v>
      </c>
      <c r="J258" s="2" t="s">
        <v>3125</v>
      </c>
      <c r="K258" s="2" t="s">
        <v>3126</v>
      </c>
      <c r="L258" s="2" t="s">
        <v>3127</v>
      </c>
      <c r="M258" s="2" t="s">
        <v>3128</v>
      </c>
      <c r="N258" s="2" t="s">
        <v>3129</v>
      </c>
      <c r="O258" s="2" t="s">
        <v>1136</v>
      </c>
      <c r="P258" s="2" t="s">
        <v>3130</v>
      </c>
      <c r="Q258" s="2" t="s">
        <v>358</v>
      </c>
      <c r="R258" s="2" t="s">
        <v>2328</v>
      </c>
      <c r="T258" s="2" t="str">
        <f t="shared" ref="T258:T321" si="4">"Tel."&amp;" "&amp;O258&amp;" "&amp;"Mail:"&amp;" "&amp;Q258</f>
        <v>Tel. +43 5335 228111 Mail: direktion@vs-hopfgarten.tsn.at</v>
      </c>
    </row>
    <row r="259" spans="1:20" ht="15" customHeight="1">
      <c r="A259" s="2" t="s">
        <v>4475</v>
      </c>
      <c r="B259" s="2" t="s">
        <v>4476</v>
      </c>
      <c r="C259" s="2" t="s">
        <v>1515</v>
      </c>
      <c r="D259" s="2" t="s">
        <v>1530</v>
      </c>
      <c r="E259" s="2" t="s">
        <v>4477</v>
      </c>
      <c r="F259" s="2" t="s">
        <v>796</v>
      </c>
      <c r="G259" s="2" t="s">
        <v>154</v>
      </c>
      <c r="H259" s="2" t="s">
        <v>4478</v>
      </c>
      <c r="I259" s="2" t="s">
        <v>287</v>
      </c>
      <c r="J259" s="2" t="s">
        <v>4479</v>
      </c>
      <c r="K259" s="2" t="s">
        <v>4480</v>
      </c>
      <c r="L259" s="2" t="s">
        <v>4481</v>
      </c>
      <c r="M259" s="2" t="s">
        <v>4482</v>
      </c>
      <c r="N259" s="2" t="s">
        <v>4483</v>
      </c>
      <c r="O259" s="2" t="s">
        <v>1264</v>
      </c>
      <c r="P259" s="2" t="s">
        <v>4484</v>
      </c>
      <c r="Q259" s="2" t="s">
        <v>4485</v>
      </c>
      <c r="T259" s="2" t="str">
        <f t="shared" si="4"/>
        <v>Tel. +43 4872 534640 Mail: leitung@scl-defereggental.tsn.at</v>
      </c>
    </row>
    <row r="260" spans="1:20" ht="15" customHeight="1">
      <c r="A260" s="2" t="s">
        <v>1697</v>
      </c>
      <c r="B260" s="2" t="s">
        <v>1698</v>
      </c>
      <c r="C260" s="2" t="s">
        <v>1515</v>
      </c>
      <c r="D260" s="2" t="s">
        <v>1530</v>
      </c>
      <c r="E260" s="2" t="s">
        <v>1699</v>
      </c>
      <c r="F260" s="2" t="s">
        <v>1070</v>
      </c>
      <c r="G260" s="2" t="s">
        <v>1700</v>
      </c>
      <c r="H260" s="2" t="s">
        <v>1701</v>
      </c>
      <c r="I260" s="2" t="s">
        <v>1702</v>
      </c>
      <c r="J260" s="2" t="s">
        <v>1703</v>
      </c>
      <c r="K260" s="2" t="s">
        <v>1704</v>
      </c>
      <c r="L260" s="2" t="s">
        <v>1523</v>
      </c>
      <c r="M260" s="2" t="s">
        <v>1524</v>
      </c>
      <c r="N260" s="2" t="s">
        <v>1525</v>
      </c>
      <c r="O260" s="2" t="s">
        <v>1104</v>
      </c>
      <c r="P260" s="2" t="s">
        <v>1705</v>
      </c>
      <c r="Q260" s="2" t="s">
        <v>283</v>
      </c>
      <c r="R260" s="2" t="s">
        <v>4098</v>
      </c>
      <c r="T260" s="2" t="str">
        <f t="shared" si="4"/>
        <v>Tel. +43 512 283520 Mail: direktion@vs-hoetting.tsn.at</v>
      </c>
    </row>
    <row r="261" spans="1:20" ht="15" customHeight="1">
      <c r="A261" s="2" t="s">
        <v>5921</v>
      </c>
      <c r="B261" s="2" t="s">
        <v>5922</v>
      </c>
      <c r="C261" s="2" t="s">
        <v>1515</v>
      </c>
      <c r="D261" s="2" t="s">
        <v>1530</v>
      </c>
      <c r="E261" s="2" t="s">
        <v>5923</v>
      </c>
      <c r="F261" s="2" t="s">
        <v>1070</v>
      </c>
      <c r="G261" s="2" t="s">
        <v>5924</v>
      </c>
      <c r="H261" s="2" t="s">
        <v>5925</v>
      </c>
      <c r="I261" s="2" t="s">
        <v>5924</v>
      </c>
      <c r="J261" s="2" t="s">
        <v>5925</v>
      </c>
      <c r="K261" s="2" t="s">
        <v>5926</v>
      </c>
      <c r="L261" s="2" t="s">
        <v>1523</v>
      </c>
      <c r="M261" s="2" t="s">
        <v>1524</v>
      </c>
      <c r="N261" s="2" t="s">
        <v>1525</v>
      </c>
      <c r="O261" s="2" t="s">
        <v>1105</v>
      </c>
      <c r="P261" s="2" t="s">
        <v>7000</v>
      </c>
      <c r="Q261" s="2" t="s">
        <v>238</v>
      </c>
      <c r="T261" s="2" t="str">
        <f t="shared" si="4"/>
        <v>Tel. +43 512 291301 Mail: direktion@vs-hoettingwest.tsn.at</v>
      </c>
    </row>
    <row r="262" spans="1:20" ht="15" customHeight="1">
      <c r="A262" s="2" t="s">
        <v>2007</v>
      </c>
      <c r="B262" s="2" t="s">
        <v>2008</v>
      </c>
      <c r="C262" s="2" t="s">
        <v>1515</v>
      </c>
      <c r="D262" s="2" t="s">
        <v>1530</v>
      </c>
      <c r="E262" s="2" t="s">
        <v>2009</v>
      </c>
      <c r="F262" s="2" t="s">
        <v>241</v>
      </c>
      <c r="G262" s="2" t="s">
        <v>2010</v>
      </c>
      <c r="H262" s="2" t="s">
        <v>2011</v>
      </c>
      <c r="I262" s="2" t="s">
        <v>168</v>
      </c>
      <c r="J262" s="2" t="s">
        <v>2012</v>
      </c>
      <c r="K262" s="2" t="s">
        <v>2013</v>
      </c>
      <c r="L262" s="2" t="s">
        <v>1897</v>
      </c>
      <c r="M262" s="2" t="s">
        <v>1898</v>
      </c>
      <c r="N262" s="2" t="s">
        <v>2014</v>
      </c>
      <c r="O262" s="2" t="s">
        <v>1042</v>
      </c>
      <c r="P262" s="2" t="s">
        <v>2015</v>
      </c>
      <c r="Q262" s="2" t="s">
        <v>50</v>
      </c>
      <c r="R262" s="2" t="s">
        <v>2504</v>
      </c>
      <c r="T262" s="2" t="str">
        <f t="shared" si="4"/>
        <v>Tel. +43 5253 5819 Mail: direktion@vs-huben-laengenfeld.tsn.at</v>
      </c>
    </row>
    <row r="263" spans="1:20" ht="15" customHeight="1">
      <c r="A263" s="2" t="s">
        <v>4620</v>
      </c>
      <c r="B263" s="2" t="s">
        <v>4621</v>
      </c>
      <c r="C263" s="2" t="s">
        <v>1515</v>
      </c>
      <c r="D263" s="2" t="s">
        <v>1530</v>
      </c>
      <c r="E263" s="2" t="s">
        <v>4622</v>
      </c>
      <c r="F263" s="2" t="s">
        <v>796</v>
      </c>
      <c r="G263" s="2" t="s">
        <v>4623</v>
      </c>
      <c r="H263" s="2" t="s">
        <v>4624</v>
      </c>
      <c r="I263" s="2" t="s">
        <v>4623</v>
      </c>
      <c r="J263" s="2" t="s">
        <v>4624</v>
      </c>
      <c r="K263" s="2" t="s">
        <v>4625</v>
      </c>
      <c r="L263" s="2" t="s">
        <v>4626</v>
      </c>
      <c r="M263" s="2" t="s">
        <v>4627</v>
      </c>
      <c r="N263" s="2" t="s">
        <v>4628</v>
      </c>
      <c r="O263" s="2" t="s">
        <v>1265</v>
      </c>
      <c r="P263" s="2" t="s">
        <v>6908</v>
      </c>
      <c r="Q263" s="2" t="s">
        <v>289</v>
      </c>
      <c r="T263" s="2" t="str">
        <f t="shared" si="4"/>
        <v>Tel. +43 4872 5288 Mail: direktion@vs-huben.tsn.at</v>
      </c>
    </row>
    <row r="264" spans="1:20" ht="15" customHeight="1">
      <c r="A264" s="2" t="s">
        <v>1806</v>
      </c>
      <c r="B264" s="2" t="s">
        <v>1807</v>
      </c>
      <c r="C264" s="2" t="s">
        <v>1515</v>
      </c>
      <c r="D264" s="2" t="s">
        <v>1530</v>
      </c>
      <c r="E264" s="2" t="s">
        <v>1808</v>
      </c>
      <c r="F264" s="2" t="s">
        <v>1070</v>
      </c>
      <c r="G264" s="2" t="s">
        <v>1107</v>
      </c>
      <c r="H264" s="2" t="s">
        <v>1809</v>
      </c>
      <c r="I264" s="2" t="s">
        <v>1810</v>
      </c>
      <c r="J264" s="2" t="s">
        <v>1811</v>
      </c>
      <c r="K264" s="2" t="s">
        <v>1812</v>
      </c>
      <c r="L264" s="2" t="s">
        <v>1523</v>
      </c>
      <c r="M264" s="2" t="s">
        <v>1813</v>
      </c>
      <c r="N264" s="2" t="s">
        <v>1814</v>
      </c>
      <c r="O264" s="2" t="s">
        <v>1106</v>
      </c>
      <c r="P264" s="2" t="s">
        <v>1815</v>
      </c>
      <c r="Q264" s="2" t="s">
        <v>233</v>
      </c>
      <c r="R264" s="2" t="s">
        <v>5474</v>
      </c>
      <c r="T264" s="2" t="str">
        <f t="shared" si="4"/>
        <v>Tel. +43 512 378693 Mail: direktion@vs-iglsvill.tsn.at</v>
      </c>
    </row>
    <row r="265" spans="1:20" ht="15" customHeight="1">
      <c r="A265" s="2" t="s">
        <v>3054</v>
      </c>
      <c r="B265" s="2" t="s">
        <v>3055</v>
      </c>
      <c r="C265" s="2" t="s">
        <v>1515</v>
      </c>
      <c r="D265" s="2" t="s">
        <v>1530</v>
      </c>
      <c r="E265" s="2" t="s">
        <v>3056</v>
      </c>
      <c r="F265" s="2" t="s">
        <v>2061</v>
      </c>
      <c r="G265" s="2" t="s">
        <v>1423</v>
      </c>
      <c r="H265" s="2" t="s">
        <v>3057</v>
      </c>
      <c r="I265" s="2" t="s">
        <v>6752</v>
      </c>
      <c r="J265" s="2" t="s">
        <v>6753</v>
      </c>
      <c r="K265" s="2" t="s">
        <v>3058</v>
      </c>
      <c r="L265" s="2" t="s">
        <v>2982</v>
      </c>
      <c r="M265" s="2" t="s">
        <v>2983</v>
      </c>
      <c r="N265" s="2" t="s">
        <v>3059</v>
      </c>
      <c r="O265" s="2" t="s">
        <v>6754</v>
      </c>
      <c r="P265" s="2" t="s">
        <v>3060</v>
      </c>
      <c r="Q265" s="2" t="s">
        <v>1422</v>
      </c>
      <c r="R265" s="2" t="s">
        <v>4704</v>
      </c>
      <c r="T265" s="2" t="str">
        <f t="shared" si="4"/>
        <v>Tel. +43 664 5422716 Mail: direktion@vs-hoeralt-wattens.tsn.at</v>
      </c>
    </row>
    <row r="266" spans="1:20" ht="15" customHeight="1">
      <c r="A266" s="2" t="s">
        <v>1950</v>
      </c>
      <c r="B266" s="2" t="s">
        <v>1951</v>
      </c>
      <c r="C266" s="2" t="s">
        <v>1515</v>
      </c>
      <c r="D266" s="2" t="s">
        <v>1530</v>
      </c>
      <c r="E266" s="2" t="s">
        <v>1952</v>
      </c>
      <c r="F266" s="2" t="s">
        <v>241</v>
      </c>
      <c r="G266" s="2" t="s">
        <v>1953</v>
      </c>
      <c r="H266" s="2" t="s">
        <v>1954</v>
      </c>
      <c r="I266" s="2" t="s">
        <v>1955</v>
      </c>
      <c r="J266" s="2" t="s">
        <v>1956</v>
      </c>
      <c r="K266" s="2" t="s">
        <v>1957</v>
      </c>
      <c r="L266" s="2" t="s">
        <v>1937</v>
      </c>
      <c r="M266" s="2" t="s">
        <v>1938</v>
      </c>
      <c r="N266" s="2" t="s">
        <v>241</v>
      </c>
      <c r="O266" s="2" t="s">
        <v>1043</v>
      </c>
      <c r="P266" s="2" t="s">
        <v>1958</v>
      </c>
      <c r="Q266" s="2" t="s">
        <v>53</v>
      </c>
      <c r="R266" s="2" t="s">
        <v>1868</v>
      </c>
      <c r="T266" s="2" t="str">
        <f t="shared" si="4"/>
        <v>Tel. +43 5412 66443 Mail: direktion@vs-imsto.tsn.at</v>
      </c>
    </row>
    <row r="267" spans="1:20" ht="15" customHeight="1">
      <c r="A267" s="2" t="s">
        <v>1960</v>
      </c>
      <c r="B267" s="2" t="s">
        <v>1961</v>
      </c>
      <c r="C267" s="2" t="s">
        <v>1515</v>
      </c>
      <c r="D267" s="2" t="s">
        <v>1530</v>
      </c>
      <c r="E267" s="2" t="s">
        <v>1962</v>
      </c>
      <c r="F267" s="2" t="s">
        <v>241</v>
      </c>
      <c r="G267" s="2" t="s">
        <v>1963</v>
      </c>
      <c r="H267" s="2" t="s">
        <v>1964</v>
      </c>
      <c r="I267" s="2" t="s">
        <v>1965</v>
      </c>
      <c r="J267" s="2" t="s">
        <v>1966</v>
      </c>
      <c r="K267" s="2" t="s">
        <v>1967</v>
      </c>
      <c r="L267" s="2" t="s">
        <v>1937</v>
      </c>
      <c r="M267" s="2" t="s">
        <v>1938</v>
      </c>
      <c r="N267" s="2" t="s">
        <v>241</v>
      </c>
      <c r="O267" s="2" t="s">
        <v>1968</v>
      </c>
      <c r="P267" s="2" t="s">
        <v>1969</v>
      </c>
      <c r="Q267" s="2" t="s">
        <v>162</v>
      </c>
      <c r="R267" s="2" t="s">
        <v>1696</v>
      </c>
      <c r="T267" s="2" t="str">
        <f t="shared" si="4"/>
        <v>Tel. +43 66460698114 Mail: direktion@vs-imst-unterstadt.tsn.at</v>
      </c>
    </row>
    <row r="268" spans="1:20" ht="15" customHeight="1">
      <c r="A268" s="2" t="s">
        <v>6394</v>
      </c>
      <c r="B268" s="2" t="s">
        <v>6395</v>
      </c>
      <c r="C268" s="2" t="s">
        <v>1515</v>
      </c>
      <c r="D268" s="2" t="s">
        <v>1530</v>
      </c>
      <c r="E268" s="2" t="s">
        <v>6396</v>
      </c>
      <c r="F268" s="2" t="s">
        <v>241</v>
      </c>
      <c r="G268" s="2" t="s">
        <v>6397</v>
      </c>
      <c r="H268" s="2" t="s">
        <v>6398</v>
      </c>
      <c r="I268" s="2" t="s">
        <v>7052</v>
      </c>
      <c r="J268" s="2" t="s">
        <v>7053</v>
      </c>
      <c r="K268" s="2" t="s">
        <v>6399</v>
      </c>
      <c r="L268" s="2" t="s">
        <v>6400</v>
      </c>
      <c r="M268" s="2" t="s">
        <v>6401</v>
      </c>
      <c r="N268" s="2" t="s">
        <v>6402</v>
      </c>
      <c r="O268" s="2" t="s">
        <v>1044</v>
      </c>
      <c r="P268" s="2" t="s">
        <v>6403</v>
      </c>
      <c r="Q268" s="2" t="s">
        <v>51</v>
      </c>
      <c r="T268" s="2" t="str">
        <f t="shared" si="4"/>
        <v>Tel. +43 5412 6410711 Mail: direktion@vs-imsterberg.tsn.at</v>
      </c>
    </row>
    <row r="269" spans="1:20" ht="15" customHeight="1">
      <c r="A269" s="2" t="s">
        <v>3543</v>
      </c>
      <c r="B269" s="2" t="s">
        <v>3544</v>
      </c>
      <c r="C269" s="2" t="s">
        <v>1515</v>
      </c>
      <c r="D269" s="2" t="s">
        <v>1530</v>
      </c>
      <c r="E269" s="2" t="s">
        <v>3545</v>
      </c>
      <c r="F269" s="2" t="s">
        <v>664</v>
      </c>
      <c r="G269" s="2" t="s">
        <v>6828</v>
      </c>
      <c r="H269" s="2" t="s">
        <v>6829</v>
      </c>
      <c r="I269" s="2" t="s">
        <v>3546</v>
      </c>
      <c r="J269" s="2" t="s">
        <v>3547</v>
      </c>
      <c r="K269" s="2" t="s">
        <v>3548</v>
      </c>
      <c r="L269" s="2" t="s">
        <v>3539</v>
      </c>
      <c r="M269" s="2" t="s">
        <v>3540</v>
      </c>
      <c r="N269" s="2" t="s">
        <v>3549</v>
      </c>
      <c r="O269" s="2" t="s">
        <v>1180</v>
      </c>
      <c r="P269" s="2" t="s">
        <v>6831</v>
      </c>
      <c r="Q269" s="2" t="s">
        <v>442</v>
      </c>
      <c r="T269" s="2" t="str">
        <f t="shared" si="4"/>
        <v>Tel. +43 5336 5602 Mail: direktion@vs-inneralpbach.tsn.at</v>
      </c>
    </row>
    <row r="270" spans="1:20" ht="15" customHeight="1">
      <c r="A270" s="2" t="s">
        <v>6453</v>
      </c>
      <c r="B270" s="2" t="s">
        <v>6454</v>
      </c>
      <c r="C270" s="2" t="s">
        <v>1515</v>
      </c>
      <c r="D270" s="2" t="s">
        <v>1530</v>
      </c>
      <c r="E270" s="2" t="s">
        <v>6455</v>
      </c>
      <c r="F270" s="2" t="s">
        <v>1070</v>
      </c>
      <c r="G270" s="2" t="s">
        <v>7059</v>
      </c>
      <c r="H270" s="2" t="s">
        <v>7060</v>
      </c>
      <c r="I270" s="2" t="s">
        <v>2700</v>
      </c>
      <c r="J270" s="2" t="s">
        <v>2701</v>
      </c>
      <c r="K270" s="2" t="s">
        <v>6456</v>
      </c>
      <c r="L270" s="2" t="s">
        <v>1523</v>
      </c>
      <c r="M270" s="2" t="s">
        <v>1524</v>
      </c>
      <c r="N270" s="2" t="s">
        <v>1525</v>
      </c>
      <c r="O270" s="2" t="s">
        <v>1108</v>
      </c>
      <c r="P270" s="2" t="s">
        <v>6457</v>
      </c>
      <c r="Q270" s="2" t="s">
        <v>282</v>
      </c>
      <c r="R270" s="2" t="s">
        <v>5878</v>
      </c>
      <c r="T270" s="2" t="str">
        <f t="shared" si="4"/>
        <v>Tel. +43 512 580150 Mail: direktion@vs-innere-stadt.tsn.at</v>
      </c>
    </row>
    <row r="271" spans="1:20" ht="15" customHeight="1">
      <c r="A271" s="2" t="s">
        <v>4532</v>
      </c>
      <c r="B271" s="2" t="s">
        <v>4533</v>
      </c>
      <c r="C271" s="2" t="s">
        <v>1515</v>
      </c>
      <c r="D271" s="2" t="s">
        <v>1530</v>
      </c>
      <c r="E271" s="2" t="s">
        <v>4534</v>
      </c>
      <c r="F271" s="2" t="s">
        <v>796</v>
      </c>
      <c r="G271" s="2" t="s">
        <v>1268</v>
      </c>
      <c r="H271" s="2" t="s">
        <v>4467</v>
      </c>
      <c r="I271" s="2" t="s">
        <v>4535</v>
      </c>
      <c r="J271" s="2" t="s">
        <v>4536</v>
      </c>
      <c r="K271" s="2" t="s">
        <v>4537</v>
      </c>
      <c r="L271" s="2" t="s">
        <v>4538</v>
      </c>
      <c r="M271" s="2" t="s">
        <v>4539</v>
      </c>
      <c r="N271" s="2" t="s">
        <v>4540</v>
      </c>
      <c r="O271" s="2" t="s">
        <v>1266</v>
      </c>
      <c r="P271" s="2" t="s">
        <v>4474</v>
      </c>
      <c r="Q271" s="2" t="s">
        <v>1267</v>
      </c>
      <c r="R271" s="2" t="s">
        <v>6239</v>
      </c>
      <c r="T271" s="2" t="str">
        <f t="shared" si="4"/>
        <v>Tel. +43 4843 531721 Mail: direktion@VS-Innervillgraten.tsn.at</v>
      </c>
    </row>
    <row r="272" spans="1:20" ht="15" customHeight="1">
      <c r="A272" s="2" t="s">
        <v>5720</v>
      </c>
      <c r="B272" s="2" t="s">
        <v>5721</v>
      </c>
      <c r="C272" s="2" t="s">
        <v>1515</v>
      </c>
      <c r="D272" s="2" t="s">
        <v>1530</v>
      </c>
      <c r="E272" s="2" t="s">
        <v>5722</v>
      </c>
      <c r="F272" s="2" t="s">
        <v>474</v>
      </c>
      <c r="G272" s="2" t="s">
        <v>1492</v>
      </c>
      <c r="H272" s="2" t="s">
        <v>5723</v>
      </c>
      <c r="I272" s="2" t="s">
        <v>5724</v>
      </c>
      <c r="J272" s="2" t="s">
        <v>5725</v>
      </c>
      <c r="K272" s="2" t="s">
        <v>5726</v>
      </c>
      <c r="L272" s="2" t="s">
        <v>5727</v>
      </c>
      <c r="M272" s="2" t="s">
        <v>5728</v>
      </c>
      <c r="N272" s="2" t="s">
        <v>5729</v>
      </c>
      <c r="O272" s="2" t="s">
        <v>1359</v>
      </c>
      <c r="P272" s="2" t="s">
        <v>5730</v>
      </c>
      <c r="Q272" s="2" t="s">
        <v>773</v>
      </c>
      <c r="R272" s="2" t="s">
        <v>3749</v>
      </c>
      <c r="T272" s="2" t="str">
        <f t="shared" si="4"/>
        <v>Tel. +43 5224 68814 Mail: direktion@vs-innerweerberg.tsn.at</v>
      </c>
    </row>
    <row r="273" spans="1:20" ht="15" customHeight="1">
      <c r="A273" s="2" t="s">
        <v>2590</v>
      </c>
      <c r="B273" s="2" t="s">
        <v>2591</v>
      </c>
      <c r="C273" s="2" t="s">
        <v>1515</v>
      </c>
      <c r="D273" s="2" t="s">
        <v>1530</v>
      </c>
      <c r="E273" s="2" t="s">
        <v>2592</v>
      </c>
      <c r="F273" s="2" t="s">
        <v>2201</v>
      </c>
      <c r="G273" s="2" t="s">
        <v>2593</v>
      </c>
      <c r="H273" s="2" t="s">
        <v>2594</v>
      </c>
      <c r="I273" s="2" t="s">
        <v>2595</v>
      </c>
      <c r="J273" s="2" t="s">
        <v>2596</v>
      </c>
      <c r="K273" s="2" t="s">
        <v>2597</v>
      </c>
      <c r="L273" s="2" t="s">
        <v>2598</v>
      </c>
      <c r="M273" s="2" t="s">
        <v>2599</v>
      </c>
      <c r="N273" s="2" t="s">
        <v>2600</v>
      </c>
      <c r="O273" s="2" t="s">
        <v>2601</v>
      </c>
      <c r="P273" s="2" t="s">
        <v>2602</v>
      </c>
      <c r="Q273" s="2" t="s">
        <v>823</v>
      </c>
      <c r="R273" s="2" t="s">
        <v>4190</v>
      </c>
      <c r="T273" s="2" t="str">
        <f t="shared" si="4"/>
        <v>Tel. +43 676 5213970 Mail: direktion@vs-inzing.tsn.at</v>
      </c>
    </row>
    <row r="274" spans="1:20" ht="15" customHeight="1">
      <c r="A274" s="2" t="s">
        <v>5498</v>
      </c>
      <c r="B274" s="2" t="s">
        <v>5499</v>
      </c>
      <c r="C274" s="2" t="s">
        <v>1515</v>
      </c>
      <c r="D274" s="2" t="s">
        <v>1530</v>
      </c>
      <c r="E274" s="2" t="s">
        <v>5500</v>
      </c>
      <c r="F274" s="2" t="s">
        <v>748</v>
      </c>
      <c r="G274" s="2" t="s">
        <v>1217</v>
      </c>
      <c r="H274" s="2" t="s">
        <v>5501</v>
      </c>
      <c r="I274" s="2" t="s">
        <v>5502</v>
      </c>
      <c r="J274" s="2" t="s">
        <v>5503</v>
      </c>
      <c r="K274" s="2" t="s">
        <v>5504</v>
      </c>
      <c r="L274" s="2" t="s">
        <v>5505</v>
      </c>
      <c r="M274" s="2" t="s">
        <v>5506</v>
      </c>
      <c r="N274" s="2" t="s">
        <v>5507</v>
      </c>
      <c r="O274" s="2" t="s">
        <v>1465</v>
      </c>
      <c r="P274" s="2" t="s">
        <v>5508</v>
      </c>
      <c r="Q274" s="2" t="s">
        <v>22</v>
      </c>
      <c r="R274" s="2" t="s">
        <v>5589</v>
      </c>
      <c r="T274" s="2" t="str">
        <f t="shared" si="4"/>
        <v>Tel. +43 5444 5222 200 Mail: direktion@vs-ischgl.tsn.at</v>
      </c>
    </row>
    <row r="275" spans="1:20" ht="15" customHeight="1">
      <c r="A275" s="2" t="s">
        <v>4560</v>
      </c>
      <c r="B275" s="2" t="s">
        <v>4561</v>
      </c>
      <c r="C275" s="2" t="s">
        <v>1515</v>
      </c>
      <c r="D275" s="2" t="s">
        <v>1530</v>
      </c>
      <c r="E275" s="2" t="s">
        <v>4562</v>
      </c>
      <c r="F275" s="2" t="s">
        <v>796</v>
      </c>
      <c r="G275" s="2" t="s">
        <v>4563</v>
      </c>
      <c r="H275" s="2" t="s">
        <v>4564</v>
      </c>
      <c r="I275" s="2" t="s">
        <v>4563</v>
      </c>
      <c r="J275" s="2" t="s">
        <v>4564</v>
      </c>
      <c r="K275" s="2" t="s">
        <v>4565</v>
      </c>
      <c r="L275" s="2" t="s">
        <v>4566</v>
      </c>
      <c r="M275" s="2" t="s">
        <v>4567</v>
      </c>
      <c r="N275" s="2" t="s">
        <v>4568</v>
      </c>
      <c r="O275" s="2" t="s">
        <v>1269</v>
      </c>
      <c r="P275" s="2" t="s">
        <v>4569</v>
      </c>
      <c r="Q275" s="2" t="s">
        <v>288</v>
      </c>
      <c r="T275" s="2" t="str">
        <f t="shared" si="4"/>
        <v>Tel. +43 4852 72556 Mail: direktion@vs-iselsberg.tsn.at</v>
      </c>
    </row>
    <row r="276" spans="1:20" ht="15" customHeight="1">
      <c r="A276" s="2" t="s">
        <v>3353</v>
      </c>
      <c r="B276" s="2" t="s">
        <v>3354</v>
      </c>
      <c r="C276" s="2" t="s">
        <v>1515</v>
      </c>
      <c r="D276" s="2" t="s">
        <v>1530</v>
      </c>
      <c r="E276" s="2" t="s">
        <v>3355</v>
      </c>
      <c r="F276" s="2" t="s">
        <v>345</v>
      </c>
      <c r="G276" s="2" t="s">
        <v>6793</v>
      </c>
      <c r="H276" s="2" t="s">
        <v>6794</v>
      </c>
      <c r="I276" s="2" t="s">
        <v>6795</v>
      </c>
      <c r="J276" s="2" t="s">
        <v>6796</v>
      </c>
      <c r="K276" s="2" t="s">
        <v>2245</v>
      </c>
      <c r="L276" s="2" t="s">
        <v>3358</v>
      </c>
      <c r="M276" s="2" t="s">
        <v>3359</v>
      </c>
      <c r="N276" s="2" t="s">
        <v>3360</v>
      </c>
      <c r="O276" s="2" t="s">
        <v>6797</v>
      </c>
      <c r="P276" s="2" t="s">
        <v>6798</v>
      </c>
      <c r="Q276" s="2" t="s">
        <v>360</v>
      </c>
      <c r="R276" s="2" t="s">
        <v>4025</v>
      </c>
      <c r="T276" s="2" t="str">
        <f t="shared" si="4"/>
        <v>Tel. +43 5335 359050 Mail: direktion@vs-itter.tsn.at</v>
      </c>
    </row>
    <row r="277" spans="1:20" ht="15" customHeight="1">
      <c r="A277" s="2" t="s">
        <v>3267</v>
      </c>
      <c r="B277" s="2" t="s">
        <v>3268</v>
      </c>
      <c r="C277" s="2" t="s">
        <v>1515</v>
      </c>
      <c r="D277" s="2" t="s">
        <v>1530</v>
      </c>
      <c r="E277" s="2" t="s">
        <v>6592</v>
      </c>
      <c r="F277" s="2" t="s">
        <v>2201</v>
      </c>
      <c r="G277" s="2" t="s">
        <v>3269</v>
      </c>
      <c r="H277" s="2" t="s">
        <v>3270</v>
      </c>
      <c r="I277" s="2" t="s">
        <v>6779</v>
      </c>
      <c r="J277" s="2" t="s">
        <v>6780</v>
      </c>
      <c r="K277" s="2" t="s">
        <v>3266</v>
      </c>
      <c r="L277" s="2" t="s">
        <v>2855</v>
      </c>
      <c r="M277" s="2" t="s">
        <v>2856</v>
      </c>
      <c r="N277" s="2" t="s">
        <v>2857</v>
      </c>
      <c r="O277" s="2" t="s">
        <v>1004</v>
      </c>
      <c r="P277" s="2" t="s">
        <v>3271</v>
      </c>
      <c r="Q277" s="2" t="s">
        <v>400</v>
      </c>
      <c r="R277" s="2" t="s">
        <v>1858</v>
      </c>
      <c r="T277" s="2" t="str">
        <f t="shared" si="4"/>
        <v>Tel. +43 5262 62866 Mail: direktion@vs-josef-schweinester-telfs.tsn.at</v>
      </c>
    </row>
    <row r="278" spans="1:20" ht="15" customHeight="1">
      <c r="A278" s="2" t="s">
        <v>6150</v>
      </c>
      <c r="B278" s="2" t="s">
        <v>6151</v>
      </c>
      <c r="C278" s="2" t="s">
        <v>1515</v>
      </c>
      <c r="D278" s="2" t="s">
        <v>1530</v>
      </c>
      <c r="E278" s="2" t="s">
        <v>6152</v>
      </c>
      <c r="F278" s="2" t="s">
        <v>474</v>
      </c>
      <c r="G278" s="2" t="s">
        <v>1493</v>
      </c>
      <c r="H278" s="2" t="s">
        <v>6153</v>
      </c>
      <c r="I278" s="2" t="s">
        <v>6154</v>
      </c>
      <c r="J278" s="2" t="s">
        <v>6155</v>
      </c>
      <c r="K278" s="2" t="s">
        <v>6156</v>
      </c>
      <c r="L278" s="2" t="s">
        <v>6097</v>
      </c>
      <c r="M278" s="2" t="s">
        <v>6098</v>
      </c>
      <c r="N278" s="2" t="s">
        <v>6099</v>
      </c>
      <c r="O278" s="2" t="s">
        <v>7027</v>
      </c>
      <c r="P278" s="2" t="s">
        <v>6157</v>
      </c>
      <c r="Q278" s="2" t="s">
        <v>6158</v>
      </c>
      <c r="R278" s="2" t="s">
        <v>3290</v>
      </c>
      <c r="T278" s="2" t="str">
        <f t="shared" si="4"/>
        <v>Tel. +43 5244 693056 Mail: direktion@vs-jenbach.tsn.at</v>
      </c>
    </row>
    <row r="279" spans="1:20" ht="15" customHeight="1">
      <c r="A279" s="2" t="s">
        <v>1877</v>
      </c>
      <c r="B279" s="2" t="s">
        <v>1878</v>
      </c>
      <c r="C279" s="2" t="s">
        <v>1515</v>
      </c>
      <c r="D279" s="2" t="s">
        <v>1530</v>
      </c>
      <c r="E279" s="2" t="s">
        <v>1879</v>
      </c>
      <c r="F279" s="2" t="s">
        <v>241</v>
      </c>
      <c r="G279" s="2" t="s">
        <v>1880</v>
      </c>
      <c r="H279" s="2" t="s">
        <v>1881</v>
      </c>
      <c r="I279" s="2" t="s">
        <v>1882</v>
      </c>
      <c r="J279" s="2" t="s">
        <v>1883</v>
      </c>
      <c r="K279" s="2" t="s">
        <v>1884</v>
      </c>
      <c r="L279" s="2" t="s">
        <v>1885</v>
      </c>
      <c r="M279" s="2" t="s">
        <v>1886</v>
      </c>
      <c r="N279" s="2" t="s">
        <v>1887</v>
      </c>
      <c r="O279" s="2" t="s">
        <v>1045</v>
      </c>
      <c r="P279" s="2" t="s">
        <v>1888</v>
      </c>
      <c r="Q279" s="2" t="s">
        <v>163</v>
      </c>
      <c r="R279" s="2" t="s">
        <v>5380</v>
      </c>
      <c r="T279" s="2" t="str">
        <f t="shared" si="4"/>
        <v>Tel. +43 5414 86291 Mail: direktion@vs-jerzens.tsn.at</v>
      </c>
    </row>
    <row r="280" spans="1:20" ht="15" customHeight="1">
      <c r="A280" s="2" t="s">
        <v>3339</v>
      </c>
      <c r="B280" s="2" t="s">
        <v>3340</v>
      </c>
      <c r="C280" s="2" t="s">
        <v>1515</v>
      </c>
      <c r="D280" s="2" t="s">
        <v>1530</v>
      </c>
      <c r="E280" s="2" t="s">
        <v>3341</v>
      </c>
      <c r="F280" s="2" t="s">
        <v>345</v>
      </c>
      <c r="G280" s="2" t="s">
        <v>1443</v>
      </c>
      <c r="H280" s="2" t="s">
        <v>3342</v>
      </c>
      <c r="I280" s="2" t="s">
        <v>6788</v>
      </c>
      <c r="J280" s="2" t="s">
        <v>6789</v>
      </c>
      <c r="K280" s="2" t="s">
        <v>1704</v>
      </c>
      <c r="L280" s="2" t="s">
        <v>3343</v>
      </c>
      <c r="M280" s="2" t="s">
        <v>3344</v>
      </c>
      <c r="N280" s="2" t="s">
        <v>3345</v>
      </c>
      <c r="O280" s="2" t="s">
        <v>1137</v>
      </c>
      <c r="P280" s="2" t="s">
        <v>3346</v>
      </c>
      <c r="Q280" s="2" t="s">
        <v>361</v>
      </c>
      <c r="T280" s="2" t="str">
        <f t="shared" si="4"/>
        <v>Tel. +43 5355 5246 Mail: direktion@vs-jochberg.tsn.at</v>
      </c>
    </row>
    <row r="281" spans="1:20" ht="15" customHeight="1">
      <c r="A281" s="2" t="s">
        <v>3436</v>
      </c>
      <c r="B281" s="2" t="s">
        <v>3437</v>
      </c>
      <c r="C281" s="2" t="s">
        <v>1515</v>
      </c>
      <c r="D281" s="2" t="s">
        <v>1530</v>
      </c>
      <c r="E281" s="2" t="s">
        <v>3438</v>
      </c>
      <c r="F281" s="2" t="s">
        <v>345</v>
      </c>
      <c r="G281" s="2" t="s">
        <v>1448</v>
      </c>
      <c r="H281" s="2" t="s">
        <v>3428</v>
      </c>
      <c r="I281" s="2" t="s">
        <v>6813</v>
      </c>
      <c r="J281" s="2" t="s">
        <v>6814</v>
      </c>
      <c r="K281" s="2" t="s">
        <v>3441</v>
      </c>
      <c r="L281" s="2" t="s">
        <v>3432</v>
      </c>
      <c r="M281" s="2" t="s">
        <v>3433</v>
      </c>
      <c r="N281" s="2" t="s">
        <v>3442</v>
      </c>
      <c r="O281" s="2" t="s">
        <v>6815</v>
      </c>
      <c r="Q281" s="2" t="s">
        <v>362</v>
      </c>
      <c r="T281" s="2" t="str">
        <f t="shared" si="4"/>
        <v>Tel. +43 5352 6900 439 Mail: direktion@vs-jodler.tsn.at</v>
      </c>
    </row>
    <row r="282" spans="1:20" ht="15" customHeight="1">
      <c r="A282" s="2" t="s">
        <v>5662</v>
      </c>
      <c r="B282" s="2" t="s">
        <v>5663</v>
      </c>
      <c r="C282" s="2" t="s">
        <v>1515</v>
      </c>
      <c r="D282" s="2" t="s">
        <v>1530</v>
      </c>
      <c r="E282" s="2" t="s">
        <v>5664</v>
      </c>
      <c r="F282" s="2" t="s">
        <v>474</v>
      </c>
      <c r="G282" s="2" t="s">
        <v>5665</v>
      </c>
      <c r="H282" s="2" t="s">
        <v>5666</v>
      </c>
      <c r="I282" s="2" t="s">
        <v>5667</v>
      </c>
      <c r="J282" s="2" t="s">
        <v>5668</v>
      </c>
      <c r="K282" s="2" t="s">
        <v>5669</v>
      </c>
      <c r="L282" s="2" t="s">
        <v>5594</v>
      </c>
      <c r="M282" s="2" t="s">
        <v>5595</v>
      </c>
      <c r="N282" s="2" t="s">
        <v>474</v>
      </c>
      <c r="O282" s="2" t="s">
        <v>1360</v>
      </c>
      <c r="P282" s="2" t="s">
        <v>6975</v>
      </c>
      <c r="Q282" s="2" t="s">
        <v>326</v>
      </c>
      <c r="R282" s="2" t="s">
        <v>2787</v>
      </c>
      <c r="T282" s="2" t="str">
        <f t="shared" si="4"/>
        <v>Tel. +43 5242 631081 Mail: direktion@vs-johannes-messner.tsn.at</v>
      </c>
    </row>
    <row r="283" spans="1:20" ht="15" customHeight="1">
      <c r="A283" s="2" t="s">
        <v>4881</v>
      </c>
      <c r="B283" s="2" t="s">
        <v>4882</v>
      </c>
      <c r="C283" s="2" t="s">
        <v>1515</v>
      </c>
      <c r="D283" s="2" t="s">
        <v>1530</v>
      </c>
      <c r="E283" s="2" t="s">
        <v>4883</v>
      </c>
      <c r="F283" s="2" t="s">
        <v>862</v>
      </c>
      <c r="G283" s="2" t="s">
        <v>274</v>
      </c>
      <c r="H283" s="2" t="s">
        <v>5062</v>
      </c>
      <c r="K283" s="2" t="s">
        <v>4884</v>
      </c>
      <c r="L283" s="2" t="s">
        <v>4885</v>
      </c>
      <c r="M283" s="2" t="s">
        <v>4886</v>
      </c>
      <c r="N283" s="2" t="s">
        <v>4887</v>
      </c>
      <c r="O283" s="2" t="s">
        <v>1313</v>
      </c>
      <c r="Q283" s="2" t="s">
        <v>260</v>
      </c>
      <c r="R283" s="2" t="s">
        <v>2426</v>
      </c>
      <c r="T283" s="2" t="str">
        <f t="shared" si="4"/>
        <v>Tel. +43 5676 81214 Mail: direktion@vs-jungholz.tsn.at</v>
      </c>
    </row>
    <row r="284" spans="1:20" ht="15" customHeight="1">
      <c r="A284" s="2" t="s">
        <v>6061</v>
      </c>
      <c r="B284" s="2" t="s">
        <v>6062</v>
      </c>
      <c r="C284" s="2" t="s">
        <v>1515</v>
      </c>
      <c r="D284" s="2" t="s">
        <v>1530</v>
      </c>
      <c r="E284" s="2" t="s">
        <v>6063</v>
      </c>
      <c r="F284" s="2" t="s">
        <v>474</v>
      </c>
      <c r="G284" s="2" t="s">
        <v>448</v>
      </c>
      <c r="H284" s="2" t="s">
        <v>5695</v>
      </c>
      <c r="I284" s="2" t="s">
        <v>6064</v>
      </c>
      <c r="J284" s="2" t="s">
        <v>6065</v>
      </c>
      <c r="K284" s="2" t="s">
        <v>6066</v>
      </c>
      <c r="L284" s="2" t="s">
        <v>6067</v>
      </c>
      <c r="M284" s="2" t="s">
        <v>6068</v>
      </c>
      <c r="N284" s="2" t="s">
        <v>6069</v>
      </c>
      <c r="O284" s="2" t="s">
        <v>1494</v>
      </c>
      <c r="P284" s="2" t="s">
        <v>6070</v>
      </c>
      <c r="Q284" s="2" t="s">
        <v>774</v>
      </c>
      <c r="T284" s="2" t="str">
        <f t="shared" si="4"/>
        <v>Tel. +43 5283 221016 Mail: direktion@vs-kaltenbach.tsn.at</v>
      </c>
    </row>
    <row r="285" spans="1:20" ht="15" customHeight="1">
      <c r="A285" s="2" t="s">
        <v>6362</v>
      </c>
      <c r="B285" s="2" t="s">
        <v>6363</v>
      </c>
      <c r="C285" s="2" t="s">
        <v>1515</v>
      </c>
      <c r="D285" s="2" t="s">
        <v>1530</v>
      </c>
      <c r="E285" s="2" t="s">
        <v>6364</v>
      </c>
      <c r="F285" s="2" t="s">
        <v>748</v>
      </c>
      <c r="G285" s="2" t="s">
        <v>6365</v>
      </c>
      <c r="H285" s="2" t="s">
        <v>6366</v>
      </c>
      <c r="I285" s="2" t="s">
        <v>6367</v>
      </c>
      <c r="J285" s="2" t="s">
        <v>6368</v>
      </c>
      <c r="K285" s="2" t="s">
        <v>6369</v>
      </c>
      <c r="L285" s="2" t="s">
        <v>6370</v>
      </c>
      <c r="M285" s="2" t="s">
        <v>6371</v>
      </c>
      <c r="N285" s="2" t="s">
        <v>6372</v>
      </c>
      <c r="O285" s="2" t="s">
        <v>1218</v>
      </c>
      <c r="P285" s="2" t="s">
        <v>6373</v>
      </c>
      <c r="Q285" s="2" t="s">
        <v>24</v>
      </c>
      <c r="T285" s="2" t="str">
        <f t="shared" si="4"/>
        <v>Tel. +43 5445 6347 Mail: direktion@vs-kappl.tsn.at</v>
      </c>
    </row>
    <row r="286" spans="1:20" ht="15" customHeight="1">
      <c r="A286" s="2" t="s">
        <v>1921</v>
      </c>
      <c r="B286" s="2" t="s">
        <v>1922</v>
      </c>
      <c r="C286" s="2" t="s">
        <v>1515</v>
      </c>
      <c r="D286" s="2" t="s">
        <v>1530</v>
      </c>
      <c r="E286" s="2" t="s">
        <v>1923</v>
      </c>
      <c r="F286" s="2" t="s">
        <v>241</v>
      </c>
      <c r="G286" s="2" t="s">
        <v>179</v>
      </c>
      <c r="H286" s="2" t="s">
        <v>1924</v>
      </c>
      <c r="I286" s="2" t="s">
        <v>1925</v>
      </c>
      <c r="J286" s="2" t="s">
        <v>1926</v>
      </c>
      <c r="K286" s="2" t="s">
        <v>1927</v>
      </c>
      <c r="L286" s="2" t="s">
        <v>1928</v>
      </c>
      <c r="M286" s="2" t="s">
        <v>1929</v>
      </c>
      <c r="N286" s="2" t="s">
        <v>1930</v>
      </c>
      <c r="O286" s="2" t="s">
        <v>1046</v>
      </c>
      <c r="P286" s="2" t="s">
        <v>1931</v>
      </c>
      <c r="Q286" s="2" t="s">
        <v>164</v>
      </c>
      <c r="R286" s="2" t="s">
        <v>2029</v>
      </c>
      <c r="T286" s="2" t="str">
        <f t="shared" si="4"/>
        <v>Tel. +43 5412 61972 Mail: direktion@vs-karres.tsn.at</v>
      </c>
    </row>
    <row r="287" spans="1:20" ht="15" customHeight="1">
      <c r="A287" s="2" t="s">
        <v>6314</v>
      </c>
      <c r="B287" s="2" t="s">
        <v>6315</v>
      </c>
      <c r="C287" s="2" t="s">
        <v>1515</v>
      </c>
      <c r="D287" s="2" t="s">
        <v>1530</v>
      </c>
      <c r="E287" s="2" t="s">
        <v>6316</v>
      </c>
      <c r="F287" s="2" t="s">
        <v>241</v>
      </c>
      <c r="G287" s="2" t="s">
        <v>166</v>
      </c>
      <c r="H287" s="2" t="s">
        <v>6317</v>
      </c>
      <c r="I287" s="2" t="s">
        <v>6318</v>
      </c>
      <c r="J287" s="2" t="s">
        <v>6319</v>
      </c>
      <c r="K287" s="2" t="s">
        <v>6320</v>
      </c>
      <c r="L287" s="2" t="s">
        <v>6321</v>
      </c>
      <c r="M287" s="2" t="s">
        <v>6322</v>
      </c>
      <c r="N287" s="2" t="s">
        <v>6323</v>
      </c>
      <c r="O287" s="2" t="s">
        <v>1047</v>
      </c>
      <c r="P287" s="2" t="s">
        <v>6324</v>
      </c>
      <c r="Q287" s="2" t="s">
        <v>165</v>
      </c>
      <c r="T287" s="2" t="str">
        <f t="shared" si="4"/>
        <v>Tel. +43 5412 62119 Mail: direktion@vs-karroesten.tsn.at</v>
      </c>
    </row>
    <row r="288" spans="1:20" ht="15" customHeight="1">
      <c r="A288" s="2" t="s">
        <v>4656</v>
      </c>
      <c r="B288" s="2" t="s">
        <v>4657</v>
      </c>
      <c r="C288" s="2" t="s">
        <v>1515</v>
      </c>
      <c r="D288" s="2" t="s">
        <v>1530</v>
      </c>
      <c r="E288" s="2" t="s">
        <v>4658</v>
      </c>
      <c r="F288" s="2" t="s">
        <v>796</v>
      </c>
      <c r="G288" s="2" t="s">
        <v>658</v>
      </c>
      <c r="H288" s="2" t="s">
        <v>3420</v>
      </c>
      <c r="I288" s="2" t="s">
        <v>4659</v>
      </c>
      <c r="J288" s="2" t="s">
        <v>4660</v>
      </c>
      <c r="K288" s="2" t="s">
        <v>4661</v>
      </c>
      <c r="L288" s="2" t="s">
        <v>4662</v>
      </c>
      <c r="M288" s="2" t="s">
        <v>4663</v>
      </c>
      <c r="N288" s="2" t="s">
        <v>4664</v>
      </c>
      <c r="O288" s="2" t="s">
        <v>1270</v>
      </c>
      <c r="Q288" s="2" t="s">
        <v>290</v>
      </c>
      <c r="R288" s="2" t="s">
        <v>3941</v>
      </c>
      <c r="T288" s="2" t="str">
        <f t="shared" si="4"/>
        <v>Tel. +43 4848 521311 Mail: direktion@vs-kartitsch.tsn.at</v>
      </c>
    </row>
    <row r="289" spans="1:20" ht="15" customHeight="1">
      <c r="A289" s="2" t="s">
        <v>5509</v>
      </c>
      <c r="B289" s="2" t="s">
        <v>5510</v>
      </c>
      <c r="C289" s="2" t="s">
        <v>1515</v>
      </c>
      <c r="D289" s="2" t="s">
        <v>1530</v>
      </c>
      <c r="E289" s="2" t="s">
        <v>5511</v>
      </c>
      <c r="F289" s="2" t="s">
        <v>748</v>
      </c>
      <c r="G289" s="2" t="s">
        <v>26</v>
      </c>
      <c r="H289" s="2" t="s">
        <v>5512</v>
      </c>
      <c r="I289" s="2" t="s">
        <v>5513</v>
      </c>
      <c r="J289" s="2" t="s">
        <v>5514</v>
      </c>
      <c r="K289" s="2" t="s">
        <v>5515</v>
      </c>
      <c r="L289" s="2" t="s">
        <v>5516</v>
      </c>
      <c r="M289" s="2" t="s">
        <v>5517</v>
      </c>
      <c r="N289" s="2" t="s">
        <v>5518</v>
      </c>
      <c r="O289" s="2" t="s">
        <v>5519</v>
      </c>
      <c r="P289" s="2" t="s">
        <v>5520</v>
      </c>
      <c r="Q289" s="2" t="s">
        <v>25</v>
      </c>
      <c r="T289" s="2" t="str">
        <f t="shared" si="4"/>
        <v>Tel. +43 5472 671331 Mail: direktion@vs-kaunerberg.tsn.at</v>
      </c>
    </row>
    <row r="290" spans="1:20" ht="15" customHeight="1">
      <c r="A290" s="2" t="s">
        <v>5521</v>
      </c>
      <c r="B290" s="2" t="s">
        <v>5522</v>
      </c>
      <c r="C290" s="2" t="s">
        <v>1515</v>
      </c>
      <c r="D290" s="2" t="s">
        <v>1530</v>
      </c>
      <c r="E290" s="2" t="s">
        <v>5523</v>
      </c>
      <c r="F290" s="2" t="s">
        <v>748</v>
      </c>
      <c r="G290" s="2" t="s">
        <v>4297</v>
      </c>
      <c r="H290" s="2" t="s">
        <v>4298</v>
      </c>
      <c r="I290" s="2" t="s">
        <v>5524</v>
      </c>
      <c r="J290" s="2" t="s">
        <v>5525</v>
      </c>
      <c r="K290" s="2" t="s">
        <v>5526</v>
      </c>
      <c r="L290" s="2" t="s">
        <v>5527</v>
      </c>
      <c r="M290" s="2" t="s">
        <v>5528</v>
      </c>
      <c r="N290" s="2" t="s">
        <v>5529</v>
      </c>
      <c r="O290" s="2" t="s">
        <v>6959</v>
      </c>
      <c r="P290" s="2" t="s">
        <v>6871</v>
      </c>
      <c r="Q290" s="2" t="s">
        <v>1219</v>
      </c>
      <c r="R290" s="2" t="s">
        <v>2436</v>
      </c>
      <c r="T290" s="2" t="str">
        <f t="shared" si="4"/>
        <v>Tel. +43 66488002443 Mail: direktion@vs-kaunertal.tsn.at</v>
      </c>
    </row>
    <row r="291" spans="1:20" ht="15" customHeight="1">
      <c r="A291" s="2" t="s">
        <v>5541</v>
      </c>
      <c r="B291" s="2" t="s">
        <v>5542</v>
      </c>
      <c r="C291" s="2" t="s">
        <v>1515</v>
      </c>
      <c r="D291" s="2" t="s">
        <v>1530</v>
      </c>
      <c r="E291" s="2" t="s">
        <v>5543</v>
      </c>
      <c r="F291" s="2" t="s">
        <v>748</v>
      </c>
      <c r="G291" s="2" t="s">
        <v>1221</v>
      </c>
      <c r="H291" s="2" t="s">
        <v>5544</v>
      </c>
      <c r="I291" s="2" t="s">
        <v>6960</v>
      </c>
      <c r="J291" s="2" t="s">
        <v>6961</v>
      </c>
      <c r="K291" s="2" t="s">
        <v>5545</v>
      </c>
      <c r="L291" s="2" t="s">
        <v>5546</v>
      </c>
      <c r="M291" s="2" t="s">
        <v>5547</v>
      </c>
      <c r="N291" s="2" t="s">
        <v>5548</v>
      </c>
      <c r="O291" s="2" t="s">
        <v>1220</v>
      </c>
      <c r="P291" s="2" t="s">
        <v>5549</v>
      </c>
      <c r="Q291" s="2" t="s">
        <v>720</v>
      </c>
      <c r="R291" s="2" t="s">
        <v>2761</v>
      </c>
      <c r="T291" s="2" t="str">
        <f t="shared" si="4"/>
        <v>Tel. +43 5472 6310 Mail: direktion@vs-kauns.tsn.at</v>
      </c>
    </row>
    <row r="292" spans="1:20" ht="15" customHeight="1">
      <c r="A292" s="2" t="s">
        <v>3348</v>
      </c>
      <c r="B292" s="2" t="s">
        <v>3349</v>
      </c>
      <c r="C292" s="2" t="s">
        <v>1515</v>
      </c>
      <c r="D292" s="2" t="s">
        <v>1530</v>
      </c>
      <c r="E292" s="2" t="s">
        <v>3350</v>
      </c>
      <c r="F292" s="2" t="s">
        <v>345</v>
      </c>
      <c r="G292" s="2" t="s">
        <v>1455</v>
      </c>
      <c r="H292" s="2" t="s">
        <v>3950</v>
      </c>
      <c r="I292" s="2" t="s">
        <v>6790</v>
      </c>
      <c r="J292" s="2" t="s">
        <v>6791</v>
      </c>
      <c r="K292" s="2" t="s">
        <v>3351</v>
      </c>
      <c r="L292" s="2" t="s">
        <v>3127</v>
      </c>
      <c r="M292" s="2" t="s">
        <v>3128</v>
      </c>
      <c r="N292" s="2" t="s">
        <v>3352</v>
      </c>
      <c r="O292" s="2" t="s">
        <v>1138</v>
      </c>
      <c r="P292" s="2" t="s">
        <v>6792</v>
      </c>
      <c r="Q292" s="2" t="s">
        <v>363</v>
      </c>
      <c r="T292" s="2" t="str">
        <f t="shared" si="4"/>
        <v>Tel. +43 5335 8104 Mail: direktion@vs-kelchsau.tsn.at</v>
      </c>
    </row>
    <row r="293" spans="1:20" ht="15" customHeight="1">
      <c r="A293" s="2" t="s">
        <v>6235</v>
      </c>
      <c r="B293" s="2" t="s">
        <v>6236</v>
      </c>
      <c r="C293" s="2" t="s">
        <v>1515</v>
      </c>
      <c r="D293" s="2" t="s">
        <v>1530</v>
      </c>
      <c r="E293" s="2" t="s">
        <v>6237</v>
      </c>
      <c r="F293" s="2" t="s">
        <v>2201</v>
      </c>
      <c r="G293" s="2" t="s">
        <v>7033</v>
      </c>
      <c r="H293" s="2" t="s">
        <v>7034</v>
      </c>
      <c r="I293" s="2" t="s">
        <v>7035</v>
      </c>
      <c r="J293" s="2" t="s">
        <v>7036</v>
      </c>
      <c r="K293" s="2" t="s">
        <v>6238</v>
      </c>
      <c r="L293" s="2" t="s">
        <v>2488</v>
      </c>
      <c r="M293" s="2" t="s">
        <v>2489</v>
      </c>
      <c r="N293" s="2" t="s">
        <v>2490</v>
      </c>
      <c r="O293" s="2" t="s">
        <v>1005</v>
      </c>
      <c r="P293" s="2" t="s">
        <v>7037</v>
      </c>
      <c r="Q293" s="2" t="s">
        <v>824</v>
      </c>
      <c r="R293" s="2" t="s">
        <v>2380</v>
      </c>
      <c r="T293" s="2" t="str">
        <f t="shared" si="4"/>
        <v>Tel. +43 5232 2449 Mail: direktion@vs-kematen.tsn.at</v>
      </c>
    </row>
    <row r="294" spans="1:20" ht="15" customHeight="1">
      <c r="A294" s="2" t="s">
        <v>3320</v>
      </c>
      <c r="B294" s="2" t="s">
        <v>3321</v>
      </c>
      <c r="C294" s="2" t="s">
        <v>1515</v>
      </c>
      <c r="D294" s="2" t="s">
        <v>1530</v>
      </c>
      <c r="E294" s="2" t="s">
        <v>3322</v>
      </c>
      <c r="F294" s="2" t="s">
        <v>345</v>
      </c>
      <c r="G294" s="2" t="s">
        <v>3323</v>
      </c>
      <c r="H294" s="2" t="s">
        <v>3324</v>
      </c>
      <c r="I294" s="2" t="s">
        <v>6783</v>
      </c>
      <c r="J294" s="2" t="s">
        <v>6784</v>
      </c>
      <c r="K294" s="2" t="s">
        <v>3325</v>
      </c>
      <c r="L294" s="2" t="s">
        <v>3326</v>
      </c>
      <c r="M294" s="2" t="s">
        <v>3327</v>
      </c>
      <c r="N294" s="2" t="s">
        <v>3328</v>
      </c>
      <c r="O294" s="2" t="s">
        <v>1139</v>
      </c>
      <c r="P294" s="2" t="s">
        <v>3329</v>
      </c>
      <c r="Q294" s="2" t="s">
        <v>364</v>
      </c>
      <c r="T294" s="2" t="str">
        <f t="shared" si="4"/>
        <v>Tel. +43 5357 2595 Mail: direktion@vs-kirchberg.tsn.at</v>
      </c>
    </row>
    <row r="295" spans="1:20" ht="15" customHeight="1">
      <c r="A295" s="2" t="s">
        <v>3907</v>
      </c>
      <c r="B295" s="2" t="s">
        <v>3908</v>
      </c>
      <c r="C295" s="2" t="s">
        <v>1515</v>
      </c>
      <c r="D295" s="2" t="s">
        <v>1530</v>
      </c>
      <c r="E295" s="2" t="s">
        <v>3909</v>
      </c>
      <c r="F295" s="2" t="s">
        <v>664</v>
      </c>
      <c r="G295" s="2" t="s">
        <v>3910</v>
      </c>
      <c r="H295" s="2" t="s">
        <v>3911</v>
      </c>
      <c r="I295" s="2" t="s">
        <v>6859</v>
      </c>
      <c r="J295" s="2" t="s">
        <v>6860</v>
      </c>
      <c r="K295" s="2" t="s">
        <v>3912</v>
      </c>
      <c r="L295" s="2" t="s">
        <v>3913</v>
      </c>
      <c r="M295" s="2" t="s">
        <v>3914</v>
      </c>
      <c r="N295" s="2" t="s">
        <v>3915</v>
      </c>
      <c r="O295" s="2" t="s">
        <v>1181</v>
      </c>
      <c r="P295" s="2" t="s">
        <v>3916</v>
      </c>
      <c r="Q295" s="2" t="s">
        <v>443</v>
      </c>
      <c r="T295" s="2" t="str">
        <f t="shared" si="4"/>
        <v>Tel. +43 5332 87129 Mail: direktion@vs-kirchbichl.tsn.at</v>
      </c>
    </row>
    <row r="296" spans="1:20" ht="15" customHeight="1">
      <c r="A296" s="2" t="s">
        <v>3302</v>
      </c>
      <c r="B296" s="2" t="s">
        <v>3303</v>
      </c>
      <c r="C296" s="2" t="s">
        <v>1515</v>
      </c>
      <c r="D296" s="2" t="s">
        <v>1530</v>
      </c>
      <c r="E296" s="2" t="s">
        <v>3304</v>
      </c>
      <c r="F296" s="2" t="s">
        <v>345</v>
      </c>
      <c r="G296" s="2" t="s">
        <v>352</v>
      </c>
      <c r="H296" s="2" t="s">
        <v>3294</v>
      </c>
      <c r="I296" s="2" t="s">
        <v>6782</v>
      </c>
      <c r="J296" s="2" t="s">
        <v>3305</v>
      </c>
      <c r="K296" s="2" t="s">
        <v>3306</v>
      </c>
      <c r="L296" s="2" t="s">
        <v>3298</v>
      </c>
      <c r="M296" s="2" t="s">
        <v>3307</v>
      </c>
      <c r="N296" s="2" t="s">
        <v>3308</v>
      </c>
      <c r="O296" s="2" t="s">
        <v>3309</v>
      </c>
      <c r="P296" s="2" t="s">
        <v>3301</v>
      </c>
      <c r="Q296" s="2" t="s">
        <v>552</v>
      </c>
      <c r="R296" s="2" t="s">
        <v>1823</v>
      </c>
      <c r="T296" s="2" t="str">
        <f t="shared" si="4"/>
        <v>Tel. +43 5352 63145 11 Mail: direktion@vs-kirchdorf.tsn.at</v>
      </c>
    </row>
    <row r="297" spans="1:20" ht="15" customHeight="1">
      <c r="A297" s="2" t="s">
        <v>4154</v>
      </c>
      <c r="B297" s="2" t="s">
        <v>4155</v>
      </c>
      <c r="C297" s="2" t="s">
        <v>1515</v>
      </c>
      <c r="D297" s="2" t="s">
        <v>1530</v>
      </c>
      <c r="E297" s="2" t="s">
        <v>4156</v>
      </c>
      <c r="F297" s="2" t="s">
        <v>345</v>
      </c>
      <c r="G297" s="2" t="s">
        <v>1445</v>
      </c>
      <c r="H297" s="2" t="s">
        <v>4157</v>
      </c>
      <c r="I297" s="2" t="s">
        <v>4158</v>
      </c>
      <c r="J297" s="2" t="s">
        <v>4159</v>
      </c>
      <c r="K297" s="2" t="s">
        <v>3105</v>
      </c>
      <c r="L297" s="2" t="s">
        <v>4160</v>
      </c>
      <c r="M297" s="2" t="s">
        <v>3486</v>
      </c>
      <c r="N297" s="2" t="s">
        <v>345</v>
      </c>
      <c r="O297" s="2" t="s">
        <v>1444</v>
      </c>
      <c r="P297" s="2" t="s">
        <v>4161</v>
      </c>
      <c r="Q297" s="2" t="s">
        <v>553</v>
      </c>
      <c r="T297" s="2" t="str">
        <f t="shared" si="4"/>
        <v>Tel. +43 5356 630331 Mail: direktion@vs-kitzbuehel.tsn.at</v>
      </c>
    </row>
    <row r="298" spans="1:20" ht="15" customHeight="1">
      <c r="A298" s="2" t="s">
        <v>4444</v>
      </c>
      <c r="B298" s="2" t="s">
        <v>4445</v>
      </c>
      <c r="C298" s="2" t="s">
        <v>1515</v>
      </c>
      <c r="D298" s="2" t="s">
        <v>1530</v>
      </c>
      <c r="E298" s="2" t="s">
        <v>4446</v>
      </c>
      <c r="F298" s="2" t="s">
        <v>796</v>
      </c>
      <c r="G298" s="2" t="s">
        <v>305</v>
      </c>
      <c r="H298" s="2" t="s">
        <v>4447</v>
      </c>
      <c r="I298" s="2" t="s">
        <v>6903</v>
      </c>
      <c r="J298" s="2" t="s">
        <v>6904</v>
      </c>
      <c r="K298" s="2" t="s">
        <v>4448</v>
      </c>
      <c r="L298" s="2" t="s">
        <v>4375</v>
      </c>
      <c r="M298" s="2" t="s">
        <v>4376</v>
      </c>
      <c r="N298" s="2" t="s">
        <v>4449</v>
      </c>
      <c r="O298" s="2" t="s">
        <v>1475</v>
      </c>
      <c r="P298" s="2" t="s">
        <v>4450</v>
      </c>
      <c r="Q298" s="2" t="s">
        <v>304</v>
      </c>
      <c r="R298" s="2" t="s">
        <v>6374</v>
      </c>
      <c r="T298" s="2" t="str">
        <f t="shared" si="4"/>
        <v>Tel. +43 4855 8209 41 Mail: direktion@vs-klausenberg.tsn.at</v>
      </c>
    </row>
    <row r="299" spans="1:20" ht="15" customHeight="1">
      <c r="A299" s="2" t="s">
        <v>3362</v>
      </c>
      <c r="B299" s="2" t="s">
        <v>3363</v>
      </c>
      <c r="C299" s="2" t="s">
        <v>1515</v>
      </c>
      <c r="D299" s="2" t="s">
        <v>1530</v>
      </c>
      <c r="E299" s="2" t="s">
        <v>3364</v>
      </c>
      <c r="F299" s="2" t="s">
        <v>2061</v>
      </c>
      <c r="G299" s="2" t="s">
        <v>3365</v>
      </c>
      <c r="H299" s="2" t="s">
        <v>3366</v>
      </c>
      <c r="I299" s="2" t="s">
        <v>6799</v>
      </c>
      <c r="J299" s="2" t="s">
        <v>6800</v>
      </c>
      <c r="K299" s="2" t="s">
        <v>3367</v>
      </c>
      <c r="L299" s="2" t="s">
        <v>3368</v>
      </c>
      <c r="M299" s="2" t="s">
        <v>3369</v>
      </c>
      <c r="N299" s="2" t="s">
        <v>3370</v>
      </c>
      <c r="O299" s="2" t="s">
        <v>961</v>
      </c>
      <c r="P299" s="2" t="s">
        <v>6801</v>
      </c>
      <c r="Q299" s="2" t="s">
        <v>415</v>
      </c>
      <c r="R299" s="2" t="s">
        <v>3279</v>
      </c>
      <c r="T299" s="2" t="str">
        <f t="shared" si="4"/>
        <v>Tel. +43 5224 68153 Mail: direktion@vs-kolsass.tsn.at</v>
      </c>
    </row>
    <row r="300" spans="1:20" ht="15" customHeight="1">
      <c r="A300" s="2" t="s">
        <v>5990</v>
      </c>
      <c r="B300" s="2" t="s">
        <v>5991</v>
      </c>
      <c r="C300" s="2" t="s">
        <v>1515</v>
      </c>
      <c r="D300" s="2" t="s">
        <v>1530</v>
      </c>
      <c r="E300" s="2" t="s">
        <v>5992</v>
      </c>
      <c r="F300" s="2" t="s">
        <v>2061</v>
      </c>
      <c r="G300" s="2" t="s">
        <v>7005</v>
      </c>
      <c r="H300" s="2" t="s">
        <v>7006</v>
      </c>
      <c r="I300" s="2" t="s">
        <v>7007</v>
      </c>
      <c r="J300" s="2" t="s">
        <v>7008</v>
      </c>
      <c r="K300" s="2" t="s">
        <v>5993</v>
      </c>
      <c r="L300" s="2" t="s">
        <v>5994</v>
      </c>
      <c r="M300" s="2" t="s">
        <v>5995</v>
      </c>
      <c r="N300" s="2" t="s">
        <v>5996</v>
      </c>
      <c r="O300" s="2" t="s">
        <v>962</v>
      </c>
      <c r="P300" s="2" t="s">
        <v>2302</v>
      </c>
      <c r="Q300" s="2" t="s">
        <v>416</v>
      </c>
      <c r="R300" s="2" t="s">
        <v>2953</v>
      </c>
      <c r="T300" s="2" t="str">
        <f t="shared" si="4"/>
        <v>Tel. +43 5224 67793 Mail: direktion@vs-kolsassberg.tsn.at</v>
      </c>
    </row>
    <row r="301" spans="1:20" ht="15" customHeight="1">
      <c r="A301" s="2" t="s">
        <v>4163</v>
      </c>
      <c r="B301" s="2" t="s">
        <v>4164</v>
      </c>
      <c r="C301" s="2" t="s">
        <v>1515</v>
      </c>
      <c r="D301" s="2" t="s">
        <v>1530</v>
      </c>
      <c r="E301" s="2" t="s">
        <v>4165</v>
      </c>
      <c r="F301" s="2" t="s">
        <v>345</v>
      </c>
      <c r="G301" s="2" t="s">
        <v>555</v>
      </c>
      <c r="H301" s="2" t="s">
        <v>4166</v>
      </c>
      <c r="I301" s="2" t="s">
        <v>4167</v>
      </c>
      <c r="J301" s="2" t="s">
        <v>4168</v>
      </c>
      <c r="K301" s="2" t="s">
        <v>4169</v>
      </c>
      <c r="L301" s="2" t="s">
        <v>4150</v>
      </c>
      <c r="M301" s="2" t="s">
        <v>4151</v>
      </c>
      <c r="N301" s="2" t="s">
        <v>4170</v>
      </c>
      <c r="O301" s="2" t="s">
        <v>1140</v>
      </c>
      <c r="P301" s="2" t="s">
        <v>4171</v>
      </c>
      <c r="Q301" s="2" t="s">
        <v>554</v>
      </c>
      <c r="R301" s="2" t="s">
        <v>3131</v>
      </c>
      <c r="T301" s="2" t="str">
        <f t="shared" si="4"/>
        <v>Tel. +43 5375 228325 Mail: direktion@vs-koessen.tsn.at</v>
      </c>
    </row>
    <row r="302" spans="1:20" ht="15" customHeight="1">
      <c r="A302" s="2" t="s">
        <v>3836</v>
      </c>
      <c r="B302" s="2" t="s">
        <v>3837</v>
      </c>
      <c r="C302" s="2" t="s">
        <v>1515</v>
      </c>
      <c r="D302" s="2" t="s">
        <v>1530</v>
      </c>
      <c r="E302" s="2" t="s">
        <v>3838</v>
      </c>
      <c r="F302" s="2" t="s">
        <v>664</v>
      </c>
      <c r="G302" s="2" t="s">
        <v>3839</v>
      </c>
      <c r="H302" s="2" t="s">
        <v>3840</v>
      </c>
      <c r="I302" s="2" t="s">
        <v>3841</v>
      </c>
      <c r="J302" s="2" t="s">
        <v>3842</v>
      </c>
      <c r="K302" s="2" t="s">
        <v>3843</v>
      </c>
      <c r="L302" s="2" t="s">
        <v>3844</v>
      </c>
      <c r="M302" s="2" t="s">
        <v>3845</v>
      </c>
      <c r="N302" s="2" t="s">
        <v>3846</v>
      </c>
      <c r="O302" s="2" t="s">
        <v>1182</v>
      </c>
      <c r="Q302" s="2" t="s">
        <v>444</v>
      </c>
      <c r="T302" s="2" t="str">
        <f t="shared" si="4"/>
        <v>Tel. +43 5337 62536 Mail: direktion@vs-kramsach.tsn.at</v>
      </c>
    </row>
    <row r="303" spans="1:20" ht="15" customHeight="1">
      <c r="A303" s="2" t="s">
        <v>2647</v>
      </c>
      <c r="B303" s="2" t="s">
        <v>2648</v>
      </c>
      <c r="C303" s="2" t="s">
        <v>1515</v>
      </c>
      <c r="D303" s="2" t="s">
        <v>1530</v>
      </c>
      <c r="E303" s="2" t="s">
        <v>2649</v>
      </c>
      <c r="F303" s="2" t="s">
        <v>2201</v>
      </c>
      <c r="G303" s="2" t="s">
        <v>2650</v>
      </c>
      <c r="H303" s="2" t="s">
        <v>2651</v>
      </c>
      <c r="I303" s="2" t="s">
        <v>6697</v>
      </c>
      <c r="J303" s="2" t="s">
        <v>6698</v>
      </c>
      <c r="K303" s="2" t="s">
        <v>2652</v>
      </c>
      <c r="L303" s="2" t="s">
        <v>2653</v>
      </c>
      <c r="M303" s="2" t="s">
        <v>2654</v>
      </c>
      <c r="N303" s="2" t="s">
        <v>2655</v>
      </c>
      <c r="O303" s="2" t="s">
        <v>2656</v>
      </c>
      <c r="Q303" s="2" t="s">
        <v>652</v>
      </c>
      <c r="R303" s="2" t="s">
        <v>2284</v>
      </c>
      <c r="T303" s="2" t="str">
        <f t="shared" si="4"/>
        <v>Tel. +43 664 88398375 Mail: direktion@vs-kroessbach.tsn.at</v>
      </c>
    </row>
    <row r="304" spans="1:20" ht="15" customHeight="1">
      <c r="A304" s="2" t="s">
        <v>3890</v>
      </c>
      <c r="B304" s="2" t="s">
        <v>3891</v>
      </c>
      <c r="C304" s="2" t="s">
        <v>1515</v>
      </c>
      <c r="D304" s="2" t="s">
        <v>1530</v>
      </c>
      <c r="E304" s="2" t="s">
        <v>3892</v>
      </c>
      <c r="F304" s="2" t="s">
        <v>664</v>
      </c>
      <c r="G304" s="2" t="s">
        <v>3893</v>
      </c>
      <c r="H304" s="2" t="s">
        <v>3894</v>
      </c>
      <c r="I304" s="2" t="s">
        <v>3895</v>
      </c>
      <c r="J304" s="2" t="s">
        <v>3896</v>
      </c>
      <c r="K304" s="2" t="s">
        <v>3897</v>
      </c>
      <c r="L304" s="2" t="s">
        <v>3861</v>
      </c>
      <c r="M304" s="2" t="s">
        <v>3862</v>
      </c>
      <c r="N304" s="2" t="s">
        <v>664</v>
      </c>
      <c r="O304" s="2" t="s">
        <v>1183</v>
      </c>
      <c r="Q304" s="2" t="s">
        <v>588</v>
      </c>
      <c r="T304" s="2" t="str">
        <f t="shared" si="4"/>
        <v>Tel. +43 5372 602143 Mail: direktion@vs-kufsteinsparchen.tsn.at</v>
      </c>
    </row>
    <row r="305" spans="1:20" ht="15" customHeight="1">
      <c r="A305" s="2" t="s">
        <v>3926</v>
      </c>
      <c r="B305" s="2" t="s">
        <v>3927</v>
      </c>
      <c r="C305" s="2" t="s">
        <v>1515</v>
      </c>
      <c r="D305" s="2" t="s">
        <v>1530</v>
      </c>
      <c r="E305" s="2" t="s">
        <v>3928</v>
      </c>
      <c r="F305" s="2" t="s">
        <v>664</v>
      </c>
      <c r="G305" s="2" t="s">
        <v>3929</v>
      </c>
      <c r="H305" s="2" t="s">
        <v>3930</v>
      </c>
      <c r="I305" s="2" t="s">
        <v>3931</v>
      </c>
      <c r="J305" s="2" t="s">
        <v>3932</v>
      </c>
      <c r="K305" s="2" t="s">
        <v>3933</v>
      </c>
      <c r="L305" s="2" t="s">
        <v>3861</v>
      </c>
      <c r="M305" s="2" t="s">
        <v>3862</v>
      </c>
      <c r="N305" s="2" t="s">
        <v>664</v>
      </c>
      <c r="O305" s="2" t="s">
        <v>1184</v>
      </c>
      <c r="P305" s="2" t="s">
        <v>3934</v>
      </c>
      <c r="Q305" s="2" t="s">
        <v>586</v>
      </c>
      <c r="T305" s="2" t="str">
        <f t="shared" si="4"/>
        <v>Tel. +43 5372 602141 Mail: direktion@vs-kufsteinstadt.tsn.at</v>
      </c>
    </row>
    <row r="306" spans="1:20" ht="15" customHeight="1">
      <c r="A306" s="2" t="s">
        <v>3936</v>
      </c>
      <c r="B306" s="2" t="s">
        <v>3937</v>
      </c>
      <c r="C306" s="2" t="s">
        <v>1515</v>
      </c>
      <c r="D306" s="2" t="s">
        <v>1530</v>
      </c>
      <c r="E306" s="2" t="s">
        <v>3938</v>
      </c>
      <c r="F306" s="2" t="s">
        <v>664</v>
      </c>
      <c r="G306" s="2" t="s">
        <v>6864</v>
      </c>
      <c r="H306" s="2" t="s">
        <v>6865</v>
      </c>
      <c r="I306" s="2" t="s">
        <v>6866</v>
      </c>
      <c r="J306" s="2" t="s">
        <v>6867</v>
      </c>
      <c r="K306" s="2" t="s">
        <v>3939</v>
      </c>
      <c r="L306" s="2" t="s">
        <v>3861</v>
      </c>
      <c r="M306" s="2" t="s">
        <v>3862</v>
      </c>
      <c r="N306" s="2" t="s">
        <v>3940</v>
      </c>
      <c r="O306" s="2" t="s">
        <v>1185</v>
      </c>
      <c r="P306" s="2" t="s">
        <v>6868</v>
      </c>
      <c r="Q306" s="2" t="s">
        <v>587</v>
      </c>
      <c r="R306" s="2" t="s">
        <v>2589</v>
      </c>
      <c r="T306" s="2" t="str">
        <f t="shared" si="4"/>
        <v>Tel. +43 5372 602142 Mail: direktion@vs-kufsteinzell.tsn.at</v>
      </c>
    </row>
    <row r="307" spans="1:20" ht="15" customHeight="1">
      <c r="A307" s="2" t="s">
        <v>6496</v>
      </c>
      <c r="B307" s="2" t="s">
        <v>6497</v>
      </c>
      <c r="C307" s="2" t="s">
        <v>1515</v>
      </c>
      <c r="D307" s="2" t="s">
        <v>1530</v>
      </c>
      <c r="E307" s="2" t="s">
        <v>6498</v>
      </c>
      <c r="F307" s="2" t="s">
        <v>664</v>
      </c>
      <c r="G307" s="2" t="s">
        <v>6499</v>
      </c>
      <c r="H307" s="2" t="s">
        <v>6500</v>
      </c>
      <c r="I307" s="2" t="s">
        <v>6501</v>
      </c>
      <c r="J307" s="2" t="s">
        <v>6502</v>
      </c>
      <c r="K307" s="2" t="s">
        <v>6503</v>
      </c>
      <c r="M307" s="2" t="s">
        <v>3852</v>
      </c>
      <c r="N307" s="2" t="s">
        <v>3853</v>
      </c>
      <c r="O307" s="2" t="s">
        <v>6504</v>
      </c>
      <c r="P307" s="2" t="s">
        <v>6505</v>
      </c>
      <c r="Q307" s="2" t="s">
        <v>589</v>
      </c>
      <c r="T307" s="2" t="str">
        <f t="shared" si="4"/>
        <v>Tel. +43 5338 7205521 Mail: direktion@vs-kundl.tsn.at</v>
      </c>
    </row>
    <row r="308" spans="1:20" ht="15" customHeight="1">
      <c r="A308" s="2" t="s">
        <v>5412</v>
      </c>
      <c r="B308" s="2" t="s">
        <v>5413</v>
      </c>
      <c r="C308" s="2" t="s">
        <v>1515</v>
      </c>
      <c r="D308" s="2" t="s">
        <v>1530</v>
      </c>
      <c r="E308" s="2" t="s">
        <v>5414</v>
      </c>
      <c r="F308" s="2" t="s">
        <v>748</v>
      </c>
      <c r="G308" s="2" t="s">
        <v>3981</v>
      </c>
      <c r="H308" s="2" t="s">
        <v>3982</v>
      </c>
      <c r="I308" s="2" t="s">
        <v>5415</v>
      </c>
      <c r="J308" s="2" t="s">
        <v>5416</v>
      </c>
      <c r="K308" s="2" t="s">
        <v>5417</v>
      </c>
      <c r="L308" s="2" t="s">
        <v>5418</v>
      </c>
      <c r="M308" s="2" t="s">
        <v>5419</v>
      </c>
      <c r="N308" s="2" t="s">
        <v>5420</v>
      </c>
      <c r="O308" s="2" t="s">
        <v>1222</v>
      </c>
      <c r="P308" s="2" t="s">
        <v>5421</v>
      </c>
      <c r="Q308" s="2" t="s">
        <v>721</v>
      </c>
      <c r="R308" s="2" t="s">
        <v>3682</v>
      </c>
      <c r="T308" s="2" t="str">
        <f t="shared" si="4"/>
        <v>Tel. +43 5472 6608 Mail: direktion@vs-ladis.tsn.at</v>
      </c>
    </row>
    <row r="309" spans="1:20" ht="15" customHeight="1">
      <c r="A309" s="2" t="s">
        <v>3828</v>
      </c>
      <c r="B309" s="2" t="s">
        <v>3829</v>
      </c>
      <c r="C309" s="2" t="s">
        <v>1515</v>
      </c>
      <c r="D309" s="2" t="s">
        <v>1530</v>
      </c>
      <c r="E309" s="2" t="s">
        <v>3830</v>
      </c>
      <c r="F309" s="2" t="s">
        <v>664</v>
      </c>
      <c r="G309" s="2" t="s">
        <v>591</v>
      </c>
      <c r="H309" s="2" t="s">
        <v>3831</v>
      </c>
      <c r="I309" s="2" t="s">
        <v>3832</v>
      </c>
      <c r="J309" s="2" t="s">
        <v>3833</v>
      </c>
      <c r="K309" s="2" t="s">
        <v>3834</v>
      </c>
      <c r="L309" s="2" t="s">
        <v>3770</v>
      </c>
      <c r="M309" s="2" t="s">
        <v>3771</v>
      </c>
      <c r="N309" s="2" t="s">
        <v>3835</v>
      </c>
      <c r="O309" s="2" t="s">
        <v>6855</v>
      </c>
      <c r="Q309" s="2" t="s">
        <v>590</v>
      </c>
      <c r="T309" s="2" t="str">
        <f t="shared" si="4"/>
        <v>Tel. +43 5376 523152 Mail: direktion@vs-landl.tsn.at</v>
      </c>
    </row>
    <row r="310" spans="1:20" ht="15" customHeight="1">
      <c r="A310" s="2" t="s">
        <v>2393</v>
      </c>
      <c r="B310" s="2" t="s">
        <v>2394</v>
      </c>
      <c r="C310" s="2" t="s">
        <v>1515</v>
      </c>
      <c r="D310" s="2" t="s">
        <v>1530</v>
      </c>
      <c r="E310" s="2" t="s">
        <v>2395</v>
      </c>
      <c r="F310" s="2" t="s">
        <v>241</v>
      </c>
      <c r="G310" s="2" t="s">
        <v>2034</v>
      </c>
      <c r="H310" s="2" t="s">
        <v>2035</v>
      </c>
      <c r="I310" s="2" t="s">
        <v>6684</v>
      </c>
      <c r="J310" s="2" t="s">
        <v>6685</v>
      </c>
      <c r="K310" s="2" t="s">
        <v>2396</v>
      </c>
      <c r="L310" s="2" t="s">
        <v>1897</v>
      </c>
      <c r="M310" s="2" t="s">
        <v>1898</v>
      </c>
      <c r="N310" s="2" t="s">
        <v>2037</v>
      </c>
      <c r="O310" s="2" t="s">
        <v>1048</v>
      </c>
      <c r="P310" s="2" t="s">
        <v>6686</v>
      </c>
      <c r="Q310" s="2" t="s">
        <v>167</v>
      </c>
      <c r="R310" s="2" t="s">
        <v>6186</v>
      </c>
      <c r="T310" s="2" t="str">
        <f t="shared" si="4"/>
        <v>Tel. +43 5253 5359 Mail: direktion@vs-laengenfeld.tsn.at</v>
      </c>
    </row>
    <row r="311" spans="1:20" ht="15" customHeight="1">
      <c r="A311" s="2" t="s">
        <v>6507</v>
      </c>
      <c r="B311" s="2" t="s">
        <v>6508</v>
      </c>
      <c r="C311" s="2" t="s">
        <v>1515</v>
      </c>
      <c r="D311" s="2" t="s">
        <v>1530</v>
      </c>
      <c r="E311" s="2" t="s">
        <v>6509</v>
      </c>
      <c r="F311" s="2" t="s">
        <v>2061</v>
      </c>
      <c r="G311" s="2" t="s">
        <v>6510</v>
      </c>
      <c r="H311" s="2" t="s">
        <v>6511</v>
      </c>
      <c r="I311" s="2" t="s">
        <v>6512</v>
      </c>
      <c r="J311" s="2" t="s">
        <v>6513</v>
      </c>
      <c r="K311" s="2" t="s">
        <v>6514</v>
      </c>
      <c r="M311" s="2" t="s">
        <v>6515</v>
      </c>
      <c r="N311" s="2" t="s">
        <v>6516</v>
      </c>
      <c r="O311" s="2" t="s">
        <v>1424</v>
      </c>
      <c r="P311" s="2" t="s">
        <v>6517</v>
      </c>
      <c r="Q311" s="2" t="s">
        <v>417</v>
      </c>
      <c r="R311" s="2" t="s">
        <v>3023</v>
      </c>
      <c r="T311" s="2" t="str">
        <f t="shared" si="4"/>
        <v>Tel. +43 512 377378401 Mail: direktion@vs-lans.tsn.at</v>
      </c>
    </row>
    <row r="312" spans="1:20" ht="15" customHeight="1">
      <c r="A312" s="2" t="s">
        <v>4665</v>
      </c>
      <c r="B312" s="2" t="s">
        <v>4666</v>
      </c>
      <c r="C312" s="2" t="s">
        <v>1515</v>
      </c>
      <c r="D312" s="2" t="s">
        <v>1530</v>
      </c>
      <c r="E312" s="2" t="s">
        <v>4667</v>
      </c>
      <c r="F312" s="2" t="s">
        <v>796</v>
      </c>
      <c r="G312" s="2" t="s">
        <v>292</v>
      </c>
      <c r="H312" s="2" t="s">
        <v>4668</v>
      </c>
      <c r="I312" s="2" t="s">
        <v>4669</v>
      </c>
      <c r="J312" s="2" t="s">
        <v>4670</v>
      </c>
      <c r="K312" s="2" t="s">
        <v>4671</v>
      </c>
      <c r="L312" s="2" t="s">
        <v>4672</v>
      </c>
      <c r="M312" s="2" t="s">
        <v>4673</v>
      </c>
      <c r="N312" s="2" t="s">
        <v>4674</v>
      </c>
      <c r="O312" s="2" t="s">
        <v>6909</v>
      </c>
      <c r="P312" s="2" t="s">
        <v>4675</v>
      </c>
      <c r="Q312" s="2" t="s">
        <v>291</v>
      </c>
      <c r="R312" s="2" t="s">
        <v>6506</v>
      </c>
      <c r="T312" s="2" t="str">
        <f t="shared" si="4"/>
        <v>Tel. +43 4852 6817540 Mail: direktion@vs-lavant.tsn.at</v>
      </c>
    </row>
    <row r="313" spans="1:20" ht="15" customHeight="1">
      <c r="A313" s="2" t="s">
        <v>4784</v>
      </c>
      <c r="B313" s="2" t="s">
        <v>4785</v>
      </c>
      <c r="C313" s="2" t="s">
        <v>1515</v>
      </c>
      <c r="D313" s="2" t="s">
        <v>1530</v>
      </c>
      <c r="E313" s="2" t="s">
        <v>4786</v>
      </c>
      <c r="F313" s="2" t="s">
        <v>862</v>
      </c>
      <c r="G313" s="2" t="s">
        <v>4939</v>
      </c>
      <c r="H313" s="2" t="s">
        <v>4940</v>
      </c>
      <c r="I313" s="2" t="s">
        <v>6915</v>
      </c>
      <c r="J313" s="2" t="s">
        <v>6916</v>
      </c>
      <c r="K313" s="2" t="s">
        <v>4787</v>
      </c>
      <c r="L313" s="2" t="s">
        <v>4788</v>
      </c>
      <c r="M313" s="2" t="s">
        <v>4789</v>
      </c>
      <c r="N313" s="2" t="s">
        <v>4790</v>
      </c>
      <c r="O313" s="2" t="s">
        <v>1314</v>
      </c>
      <c r="P313" s="2" t="s">
        <v>4791</v>
      </c>
      <c r="Q313" s="2" t="s">
        <v>261</v>
      </c>
      <c r="R313" s="2" t="s">
        <v>4745</v>
      </c>
      <c r="T313" s="2" t="str">
        <f t="shared" si="4"/>
        <v>Tel. +43 5672 72236 Mail: direktion@vs-lechaschau.tsn.at</v>
      </c>
    </row>
    <row r="314" spans="1:20" ht="15" customHeight="1">
      <c r="A314" s="2" t="s">
        <v>1670</v>
      </c>
      <c r="B314" s="2" t="s">
        <v>1671</v>
      </c>
      <c r="C314" s="2" t="s">
        <v>1515</v>
      </c>
      <c r="D314" s="2" t="s">
        <v>1530</v>
      </c>
      <c r="E314" s="2" t="s">
        <v>1672</v>
      </c>
      <c r="F314" s="2" t="s">
        <v>241</v>
      </c>
      <c r="G314" s="2" t="s">
        <v>1050</v>
      </c>
      <c r="H314" s="2" t="s">
        <v>1673</v>
      </c>
      <c r="I314" s="2" t="s">
        <v>1674</v>
      </c>
      <c r="J314" s="2" t="s">
        <v>1675</v>
      </c>
      <c r="K314" s="2" t="s">
        <v>1676</v>
      </c>
      <c r="L314" s="2" t="s">
        <v>1677</v>
      </c>
      <c r="M314" s="2" t="s">
        <v>1678</v>
      </c>
      <c r="N314" s="2" t="s">
        <v>1679</v>
      </c>
      <c r="O314" s="2" t="s">
        <v>1049</v>
      </c>
      <c r="P314" s="2" t="s">
        <v>1680</v>
      </c>
      <c r="Q314" s="2" t="s">
        <v>169</v>
      </c>
      <c r="R314" s="2" t="s">
        <v>3883</v>
      </c>
      <c r="T314" s="2" t="str">
        <f t="shared" si="4"/>
        <v>Tel. +43 5412 67846 Mail: direktion@vs-leins.tsn.at</v>
      </c>
    </row>
    <row r="315" spans="1:20" ht="15" customHeight="1">
      <c r="A315" s="2" t="s">
        <v>4676</v>
      </c>
      <c r="B315" s="2" t="s">
        <v>4677</v>
      </c>
      <c r="C315" s="2" t="s">
        <v>1515</v>
      </c>
      <c r="D315" s="2" t="s">
        <v>1530</v>
      </c>
      <c r="E315" s="2" t="s">
        <v>4678</v>
      </c>
      <c r="F315" s="2" t="s">
        <v>796</v>
      </c>
      <c r="G315" s="2" t="s">
        <v>4679</v>
      </c>
      <c r="H315" s="2" t="s">
        <v>4680</v>
      </c>
      <c r="I315" s="2" t="s">
        <v>6910</v>
      </c>
      <c r="J315" s="2" t="s">
        <v>6911</v>
      </c>
      <c r="K315" s="2" t="s">
        <v>4681</v>
      </c>
      <c r="L315" s="2" t="s">
        <v>4682</v>
      </c>
      <c r="M315" s="2" t="s">
        <v>4683</v>
      </c>
      <c r="N315" s="2" t="s">
        <v>4684</v>
      </c>
      <c r="O315" s="2" t="s">
        <v>4685</v>
      </c>
      <c r="P315" s="2" t="s">
        <v>4686</v>
      </c>
      <c r="Q315" s="2" t="s">
        <v>293</v>
      </c>
      <c r="R315" s="2" t="s">
        <v>5422</v>
      </c>
      <c r="T315" s="2" t="str">
        <f t="shared" si="4"/>
        <v>Tel. +43 4852 6266040 Mail: direktion@vs-leisach.tsn.at</v>
      </c>
    </row>
    <row r="316" spans="1:20" ht="15" customHeight="1">
      <c r="A316" s="2" t="s">
        <v>4989</v>
      </c>
      <c r="B316" s="2" t="s">
        <v>4990</v>
      </c>
      <c r="C316" s="2" t="s">
        <v>1515</v>
      </c>
      <c r="D316" s="2" t="s">
        <v>1530</v>
      </c>
      <c r="E316" s="2" t="s">
        <v>4991</v>
      </c>
      <c r="F316" s="2" t="s">
        <v>862</v>
      </c>
      <c r="G316" s="2" t="s">
        <v>868</v>
      </c>
      <c r="H316" s="2" t="s">
        <v>4854</v>
      </c>
      <c r="I316" s="2" t="s">
        <v>6924</v>
      </c>
      <c r="J316" s="2" t="s">
        <v>6925</v>
      </c>
      <c r="K316" s="2" t="s">
        <v>4992</v>
      </c>
      <c r="L316" s="2" t="s">
        <v>4993</v>
      </c>
      <c r="M316" s="2" t="s">
        <v>4994</v>
      </c>
      <c r="N316" s="2" t="s">
        <v>4995</v>
      </c>
      <c r="O316" s="2" t="s">
        <v>1315</v>
      </c>
      <c r="Q316" s="2" t="s">
        <v>262</v>
      </c>
      <c r="T316" s="2" t="str">
        <f t="shared" si="4"/>
        <v>Tel. +43 5673 2788 Mail: direktion@vs-lermoos.tsn.at</v>
      </c>
    </row>
    <row r="317" spans="1:20" ht="15" customHeight="1">
      <c r="A317" s="2" t="s">
        <v>3395</v>
      </c>
      <c r="B317" s="2" t="s">
        <v>3396</v>
      </c>
      <c r="C317" s="2" t="s">
        <v>1515</v>
      </c>
      <c r="D317" s="2" t="s">
        <v>1530</v>
      </c>
      <c r="E317" s="2" t="s">
        <v>3397</v>
      </c>
      <c r="F317" s="2" t="s">
        <v>2201</v>
      </c>
      <c r="G317" s="2" t="s">
        <v>6803</v>
      </c>
      <c r="H317" s="2" t="s">
        <v>6804</v>
      </c>
      <c r="I317" s="2" t="s">
        <v>6805</v>
      </c>
      <c r="J317" s="2" t="s">
        <v>6806</v>
      </c>
      <c r="K317" s="2" t="s">
        <v>3398</v>
      </c>
      <c r="L317" s="2" t="s">
        <v>3399</v>
      </c>
      <c r="M317" s="2" t="s">
        <v>3400</v>
      </c>
      <c r="N317" s="2" t="s">
        <v>3401</v>
      </c>
      <c r="O317" s="2" t="s">
        <v>3402</v>
      </c>
      <c r="P317" s="2" t="s">
        <v>6807</v>
      </c>
      <c r="Q317" s="2" t="s">
        <v>459</v>
      </c>
      <c r="R317" s="2" t="s">
        <v>2261</v>
      </c>
      <c r="T317" s="2" t="str">
        <f t="shared" si="4"/>
        <v>Tel. +43 5214 620520 Mail: direktion@vs-leutasch.tsn.at</v>
      </c>
    </row>
    <row r="318" spans="1:20" ht="15" customHeight="1">
      <c r="A318" s="2" t="s">
        <v>4648</v>
      </c>
      <c r="B318" s="2" t="s">
        <v>4649</v>
      </c>
      <c r="C318" s="2" t="s">
        <v>1515</v>
      </c>
      <c r="D318" s="2" t="s">
        <v>1530</v>
      </c>
      <c r="E318" s="2" t="s">
        <v>4650</v>
      </c>
      <c r="F318" s="2" t="s">
        <v>796</v>
      </c>
      <c r="G318" s="2" t="s">
        <v>4651</v>
      </c>
      <c r="H318" s="2" t="s">
        <v>4652</v>
      </c>
      <c r="I318" s="2" t="s">
        <v>4653</v>
      </c>
      <c r="J318" s="2" t="s">
        <v>4654</v>
      </c>
      <c r="K318" s="2" t="s">
        <v>4636</v>
      </c>
      <c r="L318" s="2" t="s">
        <v>4616</v>
      </c>
      <c r="M318" s="2" t="s">
        <v>4617</v>
      </c>
      <c r="N318" s="2" t="s">
        <v>796</v>
      </c>
      <c r="O318" s="2" t="s">
        <v>1275</v>
      </c>
      <c r="Q318" s="2" t="s">
        <v>294</v>
      </c>
      <c r="R318" s="2" t="s">
        <v>3935</v>
      </c>
      <c r="T318" s="2" t="str">
        <f t="shared" si="4"/>
        <v>Tel. +43 4852 62737 Mail: direktion@vs-lienznord.tsn.at</v>
      </c>
    </row>
    <row r="319" spans="1:20" ht="15" customHeight="1">
      <c r="A319" s="2" t="s">
        <v>4736</v>
      </c>
      <c r="B319" s="2" t="s">
        <v>4737</v>
      </c>
      <c r="C319" s="2" t="s">
        <v>1515</v>
      </c>
      <c r="D319" s="2" t="s">
        <v>1530</v>
      </c>
      <c r="E319" s="2" t="s">
        <v>4738</v>
      </c>
      <c r="F319" s="2" t="s">
        <v>796</v>
      </c>
      <c r="G319" s="2" t="s">
        <v>4739</v>
      </c>
      <c r="H319" s="2" t="s">
        <v>4740</v>
      </c>
      <c r="I319" s="2" t="s">
        <v>4741</v>
      </c>
      <c r="J319" s="2" t="s">
        <v>4742</v>
      </c>
      <c r="K319" s="2" t="s">
        <v>4743</v>
      </c>
      <c r="L319" s="2" t="s">
        <v>4616</v>
      </c>
      <c r="M319" s="2" t="s">
        <v>4617</v>
      </c>
      <c r="N319" s="2" t="s">
        <v>796</v>
      </c>
      <c r="O319" s="2" t="s">
        <v>1272</v>
      </c>
      <c r="P319" s="2" t="s">
        <v>4744</v>
      </c>
      <c r="Q319" s="2" t="s">
        <v>295</v>
      </c>
      <c r="T319" s="2" t="str">
        <f t="shared" si="4"/>
        <v>Tel. +43 4852 63886 Mail: direktion@vs-mgamper-lienz.tsn.at</v>
      </c>
    </row>
    <row r="320" spans="1:20" ht="15" customHeight="1">
      <c r="A320" s="2" t="s">
        <v>1548</v>
      </c>
      <c r="B320" s="2" t="s">
        <v>1549</v>
      </c>
      <c r="C320" s="2" t="s">
        <v>1515</v>
      </c>
      <c r="D320" s="2" t="s">
        <v>1530</v>
      </c>
      <c r="E320" s="2" t="s">
        <v>1550</v>
      </c>
      <c r="F320" s="2" t="s">
        <v>1070</v>
      </c>
      <c r="G320" s="2" t="s">
        <v>6603</v>
      </c>
      <c r="H320" s="2" t="s">
        <v>1551</v>
      </c>
      <c r="I320" s="2" t="s">
        <v>6604</v>
      </c>
      <c r="J320" s="2" t="s">
        <v>6605</v>
      </c>
      <c r="K320" s="2" t="s">
        <v>1552</v>
      </c>
      <c r="L320" s="2" t="s">
        <v>1523</v>
      </c>
      <c r="M320" s="2" t="s">
        <v>1524</v>
      </c>
      <c r="N320" s="2" t="s">
        <v>1525</v>
      </c>
      <c r="O320" s="2" t="s">
        <v>1109</v>
      </c>
      <c r="Q320" s="2" t="s">
        <v>551</v>
      </c>
      <c r="R320" s="2" t="s">
        <v>3139</v>
      </c>
      <c r="T320" s="2" t="str">
        <f t="shared" si="4"/>
        <v>Tel. +43 512 283589 Mail: direktion@vs-mariahilf.tsn.at</v>
      </c>
    </row>
    <row r="321" spans="1:20" ht="15" customHeight="1">
      <c r="A321" s="2" t="s">
        <v>3716</v>
      </c>
      <c r="B321" s="2" t="s">
        <v>3717</v>
      </c>
      <c r="C321" s="2" t="s">
        <v>1515</v>
      </c>
      <c r="D321" s="2" t="s">
        <v>1530</v>
      </c>
      <c r="E321" s="2" t="s">
        <v>3718</v>
      </c>
      <c r="F321" s="2" t="s">
        <v>664</v>
      </c>
      <c r="G321" s="2" t="s">
        <v>473</v>
      </c>
      <c r="H321" s="2" t="s">
        <v>6292</v>
      </c>
      <c r="I321" s="2" t="s">
        <v>3720</v>
      </c>
      <c r="J321" s="2" t="s">
        <v>3721</v>
      </c>
      <c r="K321" s="2" t="s">
        <v>3722</v>
      </c>
      <c r="L321" s="2" t="s">
        <v>3723</v>
      </c>
      <c r="M321" s="2" t="s">
        <v>3724</v>
      </c>
      <c r="N321" s="2" t="s">
        <v>3725</v>
      </c>
      <c r="O321" s="2" t="s">
        <v>1457</v>
      </c>
      <c r="P321" s="2" t="s">
        <v>6850</v>
      </c>
      <c r="Q321" s="2" t="s">
        <v>592</v>
      </c>
      <c r="T321" s="2" t="str">
        <f t="shared" si="4"/>
        <v>Tel. +43 5332 56476 30 Mail: direktion@vs-mariastein.tsn.at</v>
      </c>
    </row>
    <row r="322" spans="1:20" ht="15" customHeight="1">
      <c r="A322" s="2" t="s">
        <v>5551</v>
      </c>
      <c r="B322" s="2" t="s">
        <v>5552</v>
      </c>
      <c r="C322" s="2" t="s">
        <v>1515</v>
      </c>
      <c r="D322" s="2" t="s">
        <v>1530</v>
      </c>
      <c r="E322" s="2" t="s">
        <v>5553</v>
      </c>
      <c r="F322" s="2" t="s">
        <v>748</v>
      </c>
      <c r="G322" s="2" t="s">
        <v>1217</v>
      </c>
      <c r="H322" s="2" t="s">
        <v>5501</v>
      </c>
      <c r="K322" s="2" t="s">
        <v>5554</v>
      </c>
      <c r="L322" s="2" t="s">
        <v>5505</v>
      </c>
      <c r="M322" s="2" t="s">
        <v>5555</v>
      </c>
      <c r="N322" s="2" t="s">
        <v>5556</v>
      </c>
      <c r="O322" s="2" t="s">
        <v>1466</v>
      </c>
      <c r="P322" s="2" t="s">
        <v>6962</v>
      </c>
      <c r="Q322" s="2" t="s">
        <v>23</v>
      </c>
      <c r="R322" s="2" t="s">
        <v>2449</v>
      </c>
      <c r="T322" s="2" t="str">
        <f t="shared" ref="T322:T385" si="5">"Tel."&amp;" "&amp;O322&amp;" "&amp;"Mail:"&amp;" "&amp;Q322</f>
        <v>Tel. +43 5444 5222 250 Mail: direktion@vs-mathon.tsn.at</v>
      </c>
    </row>
    <row r="323" spans="1:20" ht="15" customHeight="1">
      <c r="A323" s="2" t="s">
        <v>2770</v>
      </c>
      <c r="B323" s="2" t="s">
        <v>2771</v>
      </c>
      <c r="C323" s="2" t="s">
        <v>1515</v>
      </c>
      <c r="D323" s="2" t="s">
        <v>1530</v>
      </c>
      <c r="E323" s="2" t="s">
        <v>2772</v>
      </c>
      <c r="F323" s="2" t="s">
        <v>2061</v>
      </c>
      <c r="G323" s="2" t="s">
        <v>1426</v>
      </c>
      <c r="H323" s="2" t="s">
        <v>2773</v>
      </c>
      <c r="I323" s="2" t="s">
        <v>2774</v>
      </c>
      <c r="J323" s="2" t="s">
        <v>2775</v>
      </c>
      <c r="K323" s="2" t="s">
        <v>2776</v>
      </c>
      <c r="L323" s="2" t="s">
        <v>2682</v>
      </c>
      <c r="M323" s="2" t="s">
        <v>2683</v>
      </c>
      <c r="N323" s="2" t="s">
        <v>2684</v>
      </c>
      <c r="O323" s="2" t="s">
        <v>1425</v>
      </c>
      <c r="Q323" s="2" t="s">
        <v>963</v>
      </c>
      <c r="R323" s="2" t="s">
        <v>4735</v>
      </c>
      <c r="T323" s="2" t="str">
        <f t="shared" si="5"/>
        <v>Tel. +43 660 6143230 Mail: direktion@VS-MatreiB.tsn.at</v>
      </c>
    </row>
    <row r="324" spans="1:20" ht="15" customHeight="1">
      <c r="A324" s="2" t="s">
        <v>4717</v>
      </c>
      <c r="B324" s="2" t="s">
        <v>4718</v>
      </c>
      <c r="C324" s="2" t="s">
        <v>1515</v>
      </c>
      <c r="D324" s="2" t="s">
        <v>1530</v>
      </c>
      <c r="E324" s="2" t="s">
        <v>4719</v>
      </c>
      <c r="F324" s="2" t="s">
        <v>796</v>
      </c>
      <c r="G324" s="2" t="s">
        <v>4720</v>
      </c>
      <c r="H324" s="2" t="s">
        <v>4721</v>
      </c>
      <c r="I324" s="2" t="s">
        <v>4722</v>
      </c>
      <c r="J324" s="2" t="s">
        <v>4723</v>
      </c>
      <c r="K324" s="2" t="s">
        <v>4712</v>
      </c>
      <c r="L324" s="2" t="s">
        <v>4626</v>
      </c>
      <c r="M324" s="2" t="s">
        <v>4627</v>
      </c>
      <c r="N324" s="2" t="s">
        <v>4724</v>
      </c>
      <c r="O324" s="2" t="s">
        <v>1271</v>
      </c>
      <c r="P324" s="2" t="s">
        <v>4725</v>
      </c>
      <c r="Q324" s="2" t="s">
        <v>297</v>
      </c>
      <c r="T324" s="2" t="str">
        <f t="shared" si="5"/>
        <v>Tel. +43 4875 5133425 Mail: direktion@vs-matreio.tsn.at</v>
      </c>
    </row>
    <row r="325" spans="1:20" ht="15" customHeight="1">
      <c r="A325" s="2" t="s">
        <v>6123</v>
      </c>
      <c r="B325" s="2" t="s">
        <v>6124</v>
      </c>
      <c r="C325" s="2" t="s">
        <v>1515</v>
      </c>
      <c r="D325" s="2" t="s">
        <v>1530</v>
      </c>
      <c r="E325" s="2" t="s">
        <v>6125</v>
      </c>
      <c r="F325" s="2" t="s">
        <v>474</v>
      </c>
      <c r="G325" s="2" t="s">
        <v>5279</v>
      </c>
      <c r="H325" s="2" t="s">
        <v>5280</v>
      </c>
      <c r="I325" s="2" t="s">
        <v>6126</v>
      </c>
      <c r="J325" s="2" t="s">
        <v>6127</v>
      </c>
      <c r="K325" s="2" t="s">
        <v>6128</v>
      </c>
      <c r="L325" s="2" t="s">
        <v>6120</v>
      </c>
      <c r="M325" s="2" t="s">
        <v>5304</v>
      </c>
      <c r="N325" s="2" t="s">
        <v>6121</v>
      </c>
      <c r="O325" s="2" t="s">
        <v>1361</v>
      </c>
      <c r="P325" s="2" t="s">
        <v>5285</v>
      </c>
      <c r="Q325" s="2" t="s">
        <v>776</v>
      </c>
      <c r="R325" s="2" t="s">
        <v>5254</v>
      </c>
      <c r="T325" s="2" t="str">
        <f t="shared" si="5"/>
        <v>Tel. +43 5285 6492721 Mail: direktion@vs-mayrhofen.tsn.at</v>
      </c>
    </row>
    <row r="326" spans="1:20" ht="15" customHeight="1">
      <c r="A326" s="2" t="s">
        <v>6383</v>
      </c>
      <c r="B326" s="2" t="s">
        <v>6384</v>
      </c>
      <c r="C326" s="2" t="s">
        <v>1515</v>
      </c>
      <c r="D326" s="2" t="s">
        <v>1530</v>
      </c>
      <c r="E326" s="2" t="s">
        <v>6385</v>
      </c>
      <c r="F326" s="2" t="s">
        <v>2201</v>
      </c>
      <c r="G326" s="2" t="s">
        <v>6386</v>
      </c>
      <c r="H326" s="2" t="s">
        <v>6387</v>
      </c>
      <c r="I326" s="2" t="s">
        <v>7050</v>
      </c>
      <c r="J326" s="2" t="s">
        <v>7051</v>
      </c>
      <c r="K326" s="2" t="s">
        <v>6388</v>
      </c>
      <c r="L326" s="2" t="s">
        <v>6389</v>
      </c>
      <c r="M326" s="2" t="s">
        <v>6390</v>
      </c>
      <c r="N326" s="2" t="s">
        <v>6391</v>
      </c>
      <c r="O326" s="2" t="s">
        <v>1427</v>
      </c>
      <c r="P326" s="2" t="s">
        <v>6392</v>
      </c>
      <c r="Q326" s="2" t="s">
        <v>499</v>
      </c>
      <c r="R326" s="2" t="s">
        <v>3827</v>
      </c>
      <c r="T326" s="2" t="str">
        <f t="shared" si="5"/>
        <v>Tel. +43 664 8322065 Mail: direktion@vs-mieders.tsn.at</v>
      </c>
    </row>
    <row r="327" spans="1:20" ht="15" customHeight="1">
      <c r="A327" s="2" t="s">
        <v>5956</v>
      </c>
      <c r="B327" s="2" t="s">
        <v>5957</v>
      </c>
      <c r="C327" s="2" t="s">
        <v>1515</v>
      </c>
      <c r="D327" s="2" t="s">
        <v>1530</v>
      </c>
      <c r="E327" s="2" t="s">
        <v>5958</v>
      </c>
      <c r="F327" s="2" t="s">
        <v>2061</v>
      </c>
      <c r="G327" s="2" t="s">
        <v>419</v>
      </c>
      <c r="H327" s="2" t="s">
        <v>5959</v>
      </c>
      <c r="I327" s="2" t="s">
        <v>7002</v>
      </c>
      <c r="J327" s="2" t="s">
        <v>7003</v>
      </c>
      <c r="K327" s="2" t="s">
        <v>5960</v>
      </c>
      <c r="L327" s="2" t="s">
        <v>3391</v>
      </c>
      <c r="M327" s="2" t="s">
        <v>3392</v>
      </c>
      <c r="N327" s="2" t="s">
        <v>3393</v>
      </c>
      <c r="O327" s="2" t="s">
        <v>964</v>
      </c>
      <c r="P327" s="2" t="s">
        <v>5961</v>
      </c>
      <c r="Q327" s="2" t="s">
        <v>418</v>
      </c>
      <c r="R327" s="2" t="s">
        <v>5632</v>
      </c>
      <c r="T327" s="2" t="str">
        <f t="shared" si="5"/>
        <v>Tel. +43 664 88944418 Mail: direktion@vs-mils.tsn.at</v>
      </c>
    </row>
    <row r="328" spans="1:20" ht="15" customHeight="1">
      <c r="A328" s="2" t="s">
        <v>2415</v>
      </c>
      <c r="B328" s="2" t="s">
        <v>2416</v>
      </c>
      <c r="C328" s="2" t="s">
        <v>1515</v>
      </c>
      <c r="D328" s="2" t="s">
        <v>1530</v>
      </c>
      <c r="E328" s="2" t="s">
        <v>2417</v>
      </c>
      <c r="F328" s="2" t="s">
        <v>241</v>
      </c>
      <c r="G328" s="2" t="s">
        <v>1439</v>
      </c>
      <c r="H328" s="2" t="s">
        <v>2418</v>
      </c>
      <c r="I328" s="2" t="s">
        <v>2419</v>
      </c>
      <c r="J328" s="2" t="s">
        <v>2420</v>
      </c>
      <c r="K328" s="2" t="s">
        <v>2421</v>
      </c>
      <c r="L328" s="2" t="s">
        <v>2422</v>
      </c>
      <c r="M328" s="2" t="s">
        <v>2423</v>
      </c>
      <c r="N328" s="2" t="s">
        <v>2424</v>
      </c>
      <c r="O328" s="2" t="s">
        <v>1051</v>
      </c>
      <c r="P328" s="2" t="s">
        <v>2425</v>
      </c>
      <c r="Q328" s="2" t="s">
        <v>170</v>
      </c>
      <c r="R328" s="2" t="s">
        <v>6478</v>
      </c>
      <c r="T328" s="2" t="str">
        <f t="shared" si="5"/>
        <v>Tel. +43 5418 5629 Mail: direktion@vs-mils-imst.tsn.at</v>
      </c>
    </row>
    <row r="329" spans="1:20" ht="15" customHeight="1">
      <c r="A329" s="2" t="s">
        <v>5809</v>
      </c>
      <c r="B329" s="2" t="s">
        <v>5810</v>
      </c>
      <c r="C329" s="2" t="s">
        <v>1515</v>
      </c>
      <c r="D329" s="2" t="s">
        <v>1530</v>
      </c>
      <c r="E329" s="2" t="s">
        <v>5811</v>
      </c>
      <c r="F329" s="2" t="s">
        <v>474</v>
      </c>
      <c r="G329" s="2" t="s">
        <v>1495</v>
      </c>
      <c r="H329" s="2" t="s">
        <v>5812</v>
      </c>
      <c r="I329" s="2" t="s">
        <v>5813</v>
      </c>
      <c r="J329" s="2" t="s">
        <v>5814</v>
      </c>
      <c r="K329" s="2" t="s">
        <v>5815</v>
      </c>
      <c r="L329" s="2" t="s">
        <v>5727</v>
      </c>
      <c r="M329" s="2" t="s">
        <v>5728</v>
      </c>
      <c r="N329" s="2" t="s">
        <v>5816</v>
      </c>
      <c r="O329" s="2" t="s">
        <v>1362</v>
      </c>
      <c r="P329" s="2" t="s">
        <v>5817</v>
      </c>
      <c r="Q329" s="2" t="s">
        <v>777</v>
      </c>
      <c r="R329" s="2" t="s">
        <v>2198</v>
      </c>
      <c r="T329" s="2" t="str">
        <f t="shared" si="5"/>
        <v>Tel. +43 5224 6826025 Mail: direktion@vs-mitterweerberg.tsn.at</v>
      </c>
    </row>
    <row r="330" spans="1:20" ht="15" customHeight="1">
      <c r="A330" s="2" t="s">
        <v>4553</v>
      </c>
      <c r="B330" s="2" t="s">
        <v>4554</v>
      </c>
      <c r="C330" s="2" t="s">
        <v>1515</v>
      </c>
      <c r="D330" s="2" t="s">
        <v>1530</v>
      </c>
      <c r="E330" s="2" t="s">
        <v>4555</v>
      </c>
      <c r="F330" s="2" t="s">
        <v>796</v>
      </c>
      <c r="G330" s="2" t="s">
        <v>4556</v>
      </c>
      <c r="H330" s="2" t="s">
        <v>4557</v>
      </c>
      <c r="I330" s="2" t="s">
        <v>4556</v>
      </c>
      <c r="J330" s="2" t="s">
        <v>4557</v>
      </c>
      <c r="K330" s="2" t="s">
        <v>4558</v>
      </c>
      <c r="L330" s="2" t="s">
        <v>4513</v>
      </c>
      <c r="M330" s="2" t="s">
        <v>4514</v>
      </c>
      <c r="N330" s="2" t="s">
        <v>4559</v>
      </c>
      <c r="O330" s="2" t="s">
        <v>1273</v>
      </c>
      <c r="P330" s="2" t="s">
        <v>6907</v>
      </c>
      <c r="Q330" s="2" t="s">
        <v>298</v>
      </c>
      <c r="R330" s="2" t="s">
        <v>3917</v>
      </c>
      <c r="T330" s="2" t="str">
        <f t="shared" si="5"/>
        <v>Tel. +43 4855 8125 Mail: direktion@vs-mittewald.tsn.at</v>
      </c>
    </row>
    <row r="331" spans="1:20" ht="15" customHeight="1">
      <c r="A331" s="2" t="s">
        <v>5928</v>
      </c>
      <c r="B331" s="2" t="s">
        <v>5929</v>
      </c>
      <c r="C331" s="2" t="s">
        <v>1515</v>
      </c>
      <c r="D331" s="2" t="s">
        <v>1530</v>
      </c>
      <c r="E331" s="2" t="s">
        <v>5930</v>
      </c>
      <c r="F331" s="2" t="s">
        <v>241</v>
      </c>
      <c r="G331" s="2" t="s">
        <v>190</v>
      </c>
      <c r="H331" s="2" t="s">
        <v>5931</v>
      </c>
      <c r="I331" s="2" t="s">
        <v>5932</v>
      </c>
      <c r="J331" s="2" t="s">
        <v>5933</v>
      </c>
      <c r="K331" s="2" t="s">
        <v>5934</v>
      </c>
      <c r="L331" s="2" t="s">
        <v>5935</v>
      </c>
      <c r="M331" s="2" t="s">
        <v>5936</v>
      </c>
      <c r="N331" s="2" t="s">
        <v>5937</v>
      </c>
      <c r="O331" s="2" t="s">
        <v>1052</v>
      </c>
      <c r="P331" s="2" t="s">
        <v>5938</v>
      </c>
      <c r="Q331" s="2" t="s">
        <v>171</v>
      </c>
      <c r="T331" s="2" t="str">
        <f t="shared" si="5"/>
        <v>Tel. +43 699 16431018 Mail: direktion@vs-moetz.tsn.at</v>
      </c>
    </row>
    <row r="332" spans="1:20" ht="15" customHeight="1">
      <c r="A332" s="2" t="s">
        <v>1824</v>
      </c>
      <c r="B332" s="2" t="s">
        <v>1825</v>
      </c>
      <c r="C332" s="2" t="s">
        <v>1515</v>
      </c>
      <c r="D332" s="2" t="s">
        <v>1530</v>
      </c>
      <c r="E332" s="2" t="s">
        <v>1826</v>
      </c>
      <c r="F332" s="2" t="s">
        <v>1070</v>
      </c>
      <c r="G332" s="2" t="s">
        <v>1827</v>
      </c>
      <c r="H332" s="2" t="s">
        <v>1828</v>
      </c>
      <c r="I332" s="2" t="s">
        <v>1829</v>
      </c>
      <c r="J332" s="2" t="s">
        <v>1830</v>
      </c>
      <c r="K332" s="2" t="s">
        <v>1831</v>
      </c>
      <c r="L332" s="2" t="s">
        <v>1523</v>
      </c>
      <c r="M332" s="2" t="s">
        <v>1524</v>
      </c>
      <c r="N332" s="2" t="s">
        <v>1525</v>
      </c>
      <c r="O332" s="2" t="s">
        <v>1110</v>
      </c>
      <c r="P332" s="2" t="s">
        <v>1832</v>
      </c>
      <c r="Q332" s="2" t="s">
        <v>234</v>
      </c>
      <c r="R332" s="2" t="s">
        <v>6307</v>
      </c>
      <c r="T332" s="2" t="str">
        <f t="shared" si="5"/>
        <v>Tel. +43 512 267334 Mail: direktion@vs-muehlau.tsn.at</v>
      </c>
    </row>
    <row r="333" spans="1:20" ht="15" customHeight="1">
      <c r="A333" s="2" t="s">
        <v>3726</v>
      </c>
      <c r="B333" s="2" t="s">
        <v>3727</v>
      </c>
      <c r="C333" s="2" t="s">
        <v>1515</v>
      </c>
      <c r="D333" s="2" t="s">
        <v>1530</v>
      </c>
      <c r="E333" s="2" t="s">
        <v>3728</v>
      </c>
      <c r="F333" s="2" t="s">
        <v>664</v>
      </c>
      <c r="G333" s="2" t="s">
        <v>3729</v>
      </c>
      <c r="H333" s="2" t="s">
        <v>3730</v>
      </c>
      <c r="I333" s="2" t="s">
        <v>3731</v>
      </c>
      <c r="J333" s="2" t="s">
        <v>3732</v>
      </c>
      <c r="K333" s="2" t="s">
        <v>3733</v>
      </c>
      <c r="L333" s="2" t="s">
        <v>3734</v>
      </c>
      <c r="M333" s="2" t="s">
        <v>3735</v>
      </c>
      <c r="N333" s="2" t="s">
        <v>3736</v>
      </c>
      <c r="O333" s="2" t="s">
        <v>1186</v>
      </c>
      <c r="P333" s="2" t="s">
        <v>3737</v>
      </c>
      <c r="Q333" s="2" t="s">
        <v>593</v>
      </c>
      <c r="T333" s="2" t="str">
        <f t="shared" si="5"/>
        <v>Tel. +43 5337 8341 Mail: direktion@vs-muenster.tsn.at</v>
      </c>
    </row>
    <row r="334" spans="1:20" ht="15" customHeight="1">
      <c r="A334" s="2" t="s">
        <v>5022</v>
      </c>
      <c r="B334" s="2" t="s">
        <v>5023</v>
      </c>
      <c r="C334" s="2" t="s">
        <v>1515</v>
      </c>
      <c r="D334" s="2" t="s">
        <v>1530</v>
      </c>
      <c r="E334" s="2" t="s">
        <v>5024</v>
      </c>
      <c r="F334" s="2" t="s">
        <v>862</v>
      </c>
      <c r="G334" s="2" t="s">
        <v>204</v>
      </c>
      <c r="H334" s="2" t="s">
        <v>4971</v>
      </c>
      <c r="K334" s="2" t="s">
        <v>5025</v>
      </c>
      <c r="L334" s="2" t="s">
        <v>5026</v>
      </c>
      <c r="M334" s="2" t="s">
        <v>4789</v>
      </c>
      <c r="N334" s="2" t="s">
        <v>5027</v>
      </c>
      <c r="O334" s="2" t="s">
        <v>1316</v>
      </c>
      <c r="P334" s="2" t="s">
        <v>4978</v>
      </c>
      <c r="Q334" s="2" t="s">
        <v>263</v>
      </c>
      <c r="T334" s="2" t="str">
        <f t="shared" si="5"/>
        <v>Tel. +43 5677 83923 Mail: direktion@vs-musau.tsn.at</v>
      </c>
    </row>
    <row r="335" spans="1:20" ht="15" customHeight="1">
      <c r="A335" s="2" t="s">
        <v>3372</v>
      </c>
      <c r="B335" s="2" t="s">
        <v>3373</v>
      </c>
      <c r="C335" s="2" t="s">
        <v>1515</v>
      </c>
      <c r="D335" s="2" t="s">
        <v>1530</v>
      </c>
      <c r="E335" s="2" t="s">
        <v>3374</v>
      </c>
      <c r="F335" s="2" t="s">
        <v>2201</v>
      </c>
      <c r="G335" s="2" t="s">
        <v>365</v>
      </c>
      <c r="H335" s="2" t="s">
        <v>3375</v>
      </c>
      <c r="I335" s="2" t="s">
        <v>3376</v>
      </c>
      <c r="J335" s="2" t="s">
        <v>3377</v>
      </c>
      <c r="K335" s="2" t="s">
        <v>3378</v>
      </c>
      <c r="L335" s="2" t="s">
        <v>3379</v>
      </c>
      <c r="M335" s="2" t="s">
        <v>3380</v>
      </c>
      <c r="N335" s="2" t="s">
        <v>3381</v>
      </c>
      <c r="O335" s="2" t="s">
        <v>1006</v>
      </c>
      <c r="P335" s="2" t="s">
        <v>3382</v>
      </c>
      <c r="Q335" s="2" t="s">
        <v>704</v>
      </c>
      <c r="T335" s="2" t="str">
        <f t="shared" si="5"/>
        <v>Tel. +43 512 548405 Mail: direktion@vs-mutters.tsn.at</v>
      </c>
    </row>
    <row r="336" spans="1:20" ht="15" customHeight="1">
      <c r="A336" s="2" t="s">
        <v>2450</v>
      </c>
      <c r="B336" s="2" t="s">
        <v>2451</v>
      </c>
      <c r="C336" s="2" t="s">
        <v>1515</v>
      </c>
      <c r="D336" s="2" t="s">
        <v>1530</v>
      </c>
      <c r="E336" s="2" t="s">
        <v>2452</v>
      </c>
      <c r="F336" s="2" t="s">
        <v>241</v>
      </c>
      <c r="G336" s="2" t="s">
        <v>173</v>
      </c>
      <c r="H336" s="2" t="s">
        <v>2453</v>
      </c>
      <c r="I336" s="2" t="s">
        <v>2454</v>
      </c>
      <c r="J336" s="2" t="s">
        <v>2455</v>
      </c>
      <c r="K336" s="2" t="s">
        <v>2456</v>
      </c>
      <c r="L336" s="2" t="s">
        <v>2457</v>
      </c>
      <c r="M336" s="2" t="s">
        <v>2458</v>
      </c>
      <c r="N336" s="2" t="s">
        <v>2459</v>
      </c>
      <c r="O336" s="2" t="s">
        <v>1053</v>
      </c>
      <c r="P336" s="2" t="s">
        <v>2460</v>
      </c>
      <c r="Q336" s="2" t="s">
        <v>172</v>
      </c>
      <c r="R336" s="2" t="s">
        <v>5808</v>
      </c>
      <c r="T336" s="2" t="str">
        <f t="shared" si="5"/>
        <v>Tel. +43 5265 5271 Mail: direktion@vs-nassereith.tsn.at</v>
      </c>
    </row>
    <row r="337" spans="1:20" ht="15" customHeight="1">
      <c r="A337" s="2" t="s">
        <v>3404</v>
      </c>
      <c r="B337" s="2" t="s">
        <v>3405</v>
      </c>
      <c r="C337" s="2" t="s">
        <v>1515</v>
      </c>
      <c r="D337" s="2" t="s">
        <v>1530</v>
      </c>
      <c r="E337" s="2" t="s">
        <v>3406</v>
      </c>
      <c r="F337" s="2" t="s">
        <v>2201</v>
      </c>
      <c r="G337" s="2" t="s">
        <v>3407</v>
      </c>
      <c r="H337" s="2" t="s">
        <v>3408</v>
      </c>
      <c r="I337" s="2" t="s">
        <v>3409</v>
      </c>
      <c r="J337" s="2" t="s">
        <v>3410</v>
      </c>
      <c r="K337" s="2" t="s">
        <v>3411</v>
      </c>
      <c r="L337" s="2" t="s">
        <v>3412</v>
      </c>
      <c r="M337" s="2" t="s">
        <v>3413</v>
      </c>
      <c r="N337" s="2" t="s">
        <v>3414</v>
      </c>
      <c r="O337" s="2" t="s">
        <v>1007</v>
      </c>
      <c r="P337" s="2" t="s">
        <v>3415</v>
      </c>
      <c r="Q337" s="2" t="s">
        <v>367</v>
      </c>
      <c r="R337" s="2" t="s">
        <v>5140</v>
      </c>
      <c r="T337" s="2" t="str">
        <f t="shared" si="5"/>
        <v>Tel. +43 512 546611 Mail: direktion@vs-natters.tsn.at</v>
      </c>
    </row>
    <row r="338" spans="1:20" ht="15" customHeight="1">
      <c r="A338" s="2" t="s">
        <v>5475</v>
      </c>
      <c r="B338" s="2" t="s">
        <v>5476</v>
      </c>
      <c r="C338" s="2" t="s">
        <v>1515</v>
      </c>
      <c r="D338" s="2" t="s">
        <v>1530</v>
      </c>
      <c r="E338" s="2" t="s">
        <v>5477</v>
      </c>
      <c r="F338" s="2" t="s">
        <v>748</v>
      </c>
      <c r="G338" s="2" t="s">
        <v>726</v>
      </c>
      <c r="H338" s="2" t="s">
        <v>5478</v>
      </c>
      <c r="I338" s="2" t="s">
        <v>6955</v>
      </c>
      <c r="J338" s="2" t="s">
        <v>6956</v>
      </c>
      <c r="K338" s="2" t="s">
        <v>5479</v>
      </c>
      <c r="L338" s="2" t="s">
        <v>5480</v>
      </c>
      <c r="M338" s="2" t="s">
        <v>5481</v>
      </c>
      <c r="N338" s="2" t="s">
        <v>5482</v>
      </c>
      <c r="O338" s="2" t="s">
        <v>1223</v>
      </c>
      <c r="P338" s="2" t="s">
        <v>5483</v>
      </c>
      <c r="Q338" s="2" t="s">
        <v>725</v>
      </c>
      <c r="R338" s="2" t="s">
        <v>3715</v>
      </c>
      <c r="T338" s="2" t="str">
        <f t="shared" si="5"/>
        <v>Tel. +43 5473 87316 Mail: direktion@vs-nauders.tsn.at</v>
      </c>
    </row>
    <row r="339" spans="1:20" ht="15" customHeight="1">
      <c r="A339" s="2" t="s">
        <v>2658</v>
      </c>
      <c r="B339" s="2" t="s">
        <v>2659</v>
      </c>
      <c r="C339" s="2" t="s">
        <v>1515</v>
      </c>
      <c r="D339" s="2" t="s">
        <v>1530</v>
      </c>
      <c r="E339" s="2" t="s">
        <v>2660</v>
      </c>
      <c r="F339" s="2" t="s">
        <v>2061</v>
      </c>
      <c r="G339" s="2" t="s">
        <v>6699</v>
      </c>
      <c r="H339" s="2" t="s">
        <v>6700</v>
      </c>
      <c r="I339" s="2" t="s">
        <v>2661</v>
      </c>
      <c r="J339" s="2" t="s">
        <v>2662</v>
      </c>
      <c r="K339" s="2" t="s">
        <v>2663</v>
      </c>
      <c r="L339" s="2" t="s">
        <v>2664</v>
      </c>
      <c r="M339" s="2" t="s">
        <v>2665</v>
      </c>
      <c r="N339" s="2" t="s">
        <v>2666</v>
      </c>
      <c r="O339" s="2" t="s">
        <v>965</v>
      </c>
      <c r="P339" s="2" t="s">
        <v>6701</v>
      </c>
      <c r="Q339" s="2" t="s">
        <v>420</v>
      </c>
      <c r="R339" s="2" t="s">
        <v>3175</v>
      </c>
      <c r="T339" s="2" t="str">
        <f t="shared" si="5"/>
        <v>Tel. +43 5278 6427 Mail: direktion@vs-navis.tsn.at</v>
      </c>
    </row>
    <row r="340" spans="1:20" ht="15" customHeight="1">
      <c r="A340" s="2" t="s">
        <v>5059</v>
      </c>
      <c r="B340" s="2" t="s">
        <v>5060</v>
      </c>
      <c r="C340" s="2" t="s">
        <v>1515</v>
      </c>
      <c r="D340" s="2" t="s">
        <v>1530</v>
      </c>
      <c r="E340" s="2" t="s">
        <v>5061</v>
      </c>
      <c r="F340" s="2" t="s">
        <v>862</v>
      </c>
      <c r="G340" s="2" t="s">
        <v>274</v>
      </c>
      <c r="H340" s="2" t="s">
        <v>5062</v>
      </c>
      <c r="I340" s="2" t="s">
        <v>5063</v>
      </c>
      <c r="J340" s="2" t="s">
        <v>5064</v>
      </c>
      <c r="K340" s="2" t="s">
        <v>5065</v>
      </c>
      <c r="L340" s="2" t="s">
        <v>5066</v>
      </c>
      <c r="M340" s="2" t="s">
        <v>5067</v>
      </c>
      <c r="N340" s="2" t="s">
        <v>5068</v>
      </c>
      <c r="O340" s="2" t="s">
        <v>1317</v>
      </c>
      <c r="P340" s="2" t="s">
        <v>5069</v>
      </c>
      <c r="Q340" s="2" t="s">
        <v>264</v>
      </c>
      <c r="T340" s="2" t="str">
        <f t="shared" si="5"/>
        <v>Tel. +43 5675 8287 Mail: direktion@vs-nesselwaengle.tsn.at</v>
      </c>
    </row>
    <row r="341" spans="1:20" ht="15" customHeight="1">
      <c r="A341" s="2" t="s">
        <v>1742</v>
      </c>
      <c r="B341" s="2" t="s">
        <v>1743</v>
      </c>
      <c r="C341" s="2" t="s">
        <v>1515</v>
      </c>
      <c r="D341" s="2" t="s">
        <v>1530</v>
      </c>
      <c r="E341" s="2" t="s">
        <v>1744</v>
      </c>
      <c r="F341" s="2" t="s">
        <v>1070</v>
      </c>
      <c r="G341" s="2" t="s">
        <v>1745</v>
      </c>
      <c r="H341" s="2" t="s">
        <v>1746</v>
      </c>
      <c r="I341" s="2" t="s">
        <v>1745</v>
      </c>
      <c r="J341" s="2" t="s">
        <v>1746</v>
      </c>
      <c r="K341" s="2" t="s">
        <v>1747</v>
      </c>
      <c r="L341" s="2" t="s">
        <v>1523</v>
      </c>
      <c r="M341" s="2" t="s">
        <v>1524</v>
      </c>
      <c r="N341" s="2" t="s">
        <v>1525</v>
      </c>
      <c r="O341" s="2" t="s">
        <v>1111</v>
      </c>
      <c r="P341" s="2" t="s">
        <v>6618</v>
      </c>
      <c r="Q341" s="2" t="s">
        <v>1401</v>
      </c>
      <c r="R341" s="2" t="s">
        <v>4415</v>
      </c>
      <c r="T341" s="2" t="str">
        <f t="shared" si="5"/>
        <v>Tel. +43 512 261580 Mail: direktion@vs-neuarzl.tsn.at</v>
      </c>
    </row>
    <row r="342" spans="1:20" ht="15" customHeight="1">
      <c r="A342" s="2" t="s">
        <v>2762</v>
      </c>
      <c r="B342" s="2" t="s">
        <v>2763</v>
      </c>
      <c r="C342" s="2" t="s">
        <v>1515</v>
      </c>
      <c r="D342" s="2" t="s">
        <v>1530</v>
      </c>
      <c r="E342" s="2" t="s">
        <v>2764</v>
      </c>
      <c r="F342" s="2" t="s">
        <v>2061</v>
      </c>
      <c r="G342" s="2" t="s">
        <v>6714</v>
      </c>
      <c r="H342" s="2" t="s">
        <v>6715</v>
      </c>
      <c r="I342" s="2" t="s">
        <v>6716</v>
      </c>
      <c r="J342" s="2" t="s">
        <v>6717</v>
      </c>
      <c r="K342" s="2" t="s">
        <v>2765</v>
      </c>
      <c r="L342" s="2" t="s">
        <v>2766</v>
      </c>
      <c r="M342" s="2" t="s">
        <v>2767</v>
      </c>
      <c r="N342" s="2" t="s">
        <v>2768</v>
      </c>
      <c r="O342" s="2" t="s">
        <v>966</v>
      </c>
      <c r="P342" s="2" t="s">
        <v>6718</v>
      </c>
      <c r="Q342" s="2" t="s">
        <v>421</v>
      </c>
      <c r="R342" s="2" t="s">
        <v>4637</v>
      </c>
      <c r="T342" s="2" t="str">
        <f t="shared" si="5"/>
        <v>Tel. +43 512 24511430 Mail: direktion@vs-neurum.tsn.at</v>
      </c>
    </row>
    <row r="343" spans="1:20" ht="15" customHeight="1">
      <c r="A343" s="2" t="s">
        <v>6356</v>
      </c>
      <c r="B343" s="2" t="s">
        <v>6357</v>
      </c>
      <c r="C343" s="2" t="s">
        <v>1515</v>
      </c>
      <c r="D343" s="2" t="s">
        <v>1530</v>
      </c>
      <c r="E343" s="2" t="s">
        <v>6358</v>
      </c>
      <c r="F343" s="2" t="s">
        <v>2201</v>
      </c>
      <c r="G343" s="2" t="s">
        <v>653</v>
      </c>
      <c r="H343" s="2" t="s">
        <v>6359</v>
      </c>
      <c r="I343" s="2" t="s">
        <v>6360</v>
      </c>
      <c r="J343" s="2" t="s">
        <v>6361</v>
      </c>
      <c r="K343" s="2" t="s">
        <v>6341</v>
      </c>
      <c r="L343" s="2" t="s">
        <v>2653</v>
      </c>
      <c r="M343" s="2" t="s">
        <v>2654</v>
      </c>
      <c r="N343" s="2" t="s">
        <v>6342</v>
      </c>
      <c r="O343" s="2" t="s">
        <v>1008</v>
      </c>
      <c r="Q343" s="2" t="s">
        <v>654</v>
      </c>
      <c r="T343" s="2" t="str">
        <f t="shared" si="5"/>
        <v>Tel. +43 664 88398376 Mail: direktion@vs-neustift.tsn.at</v>
      </c>
    </row>
    <row r="344" spans="1:20" ht="15" customHeight="1">
      <c r="A344" s="2" t="s">
        <v>4063</v>
      </c>
      <c r="B344" s="2" t="s">
        <v>4064</v>
      </c>
      <c r="C344" s="2" t="s">
        <v>1515</v>
      </c>
      <c r="D344" s="2" t="s">
        <v>1530</v>
      </c>
      <c r="E344" s="2" t="s">
        <v>4065</v>
      </c>
      <c r="F344" s="2" t="s">
        <v>664</v>
      </c>
      <c r="G344" s="2" t="s">
        <v>4066</v>
      </c>
      <c r="H344" s="2" t="s">
        <v>4067</v>
      </c>
      <c r="I344" s="2" t="s">
        <v>4068</v>
      </c>
      <c r="J344" s="2" t="s">
        <v>4069</v>
      </c>
      <c r="K344" s="2" t="s">
        <v>4070</v>
      </c>
      <c r="L344" s="2" t="s">
        <v>4010</v>
      </c>
      <c r="M344" s="2" t="s">
        <v>4071</v>
      </c>
      <c r="N344" s="2" t="s">
        <v>4072</v>
      </c>
      <c r="O344" s="2" t="s">
        <v>6880</v>
      </c>
      <c r="P344" s="2" t="s">
        <v>4073</v>
      </c>
      <c r="Q344" s="2" t="s">
        <v>594</v>
      </c>
      <c r="R344" s="2" t="s">
        <v>4908</v>
      </c>
      <c r="T344" s="2" t="str">
        <f t="shared" si="5"/>
        <v>Tel. +43 5339 8110 520 Mail: direktion@vs-niederau.tsn.at</v>
      </c>
    </row>
    <row r="345" spans="1:20" ht="15" customHeight="1">
      <c r="A345" s="2" t="s">
        <v>4039</v>
      </c>
      <c r="B345" s="2" t="s">
        <v>4040</v>
      </c>
      <c r="C345" s="2" t="s">
        <v>1515</v>
      </c>
      <c r="D345" s="2" t="s">
        <v>1530</v>
      </c>
      <c r="E345" s="2" t="s">
        <v>4041</v>
      </c>
      <c r="F345" s="2" t="s">
        <v>748</v>
      </c>
      <c r="G345" s="2" t="s">
        <v>794</v>
      </c>
      <c r="H345" s="2" t="s">
        <v>4029</v>
      </c>
      <c r="K345" s="2" t="s">
        <v>4042</v>
      </c>
      <c r="L345" s="2" t="s">
        <v>4031</v>
      </c>
      <c r="M345" s="2" t="s">
        <v>4043</v>
      </c>
      <c r="N345" s="2" t="s">
        <v>4044</v>
      </c>
      <c r="O345" s="2" t="s">
        <v>1224</v>
      </c>
      <c r="P345" s="2" t="s">
        <v>4033</v>
      </c>
      <c r="Q345" s="2" t="s">
        <v>793</v>
      </c>
      <c r="T345" s="2" t="str">
        <f t="shared" si="5"/>
        <v>Tel. +43 5449 5173 Mail: direktion@vs-niedergallmigg.tsn.at</v>
      </c>
    </row>
    <row r="346" spans="1:20" ht="15" customHeight="1">
      <c r="A346" s="2" t="s">
        <v>6187</v>
      </c>
      <c r="B346" s="2" t="s">
        <v>6188</v>
      </c>
      <c r="C346" s="2" t="s">
        <v>1515</v>
      </c>
      <c r="D346" s="2" t="s">
        <v>1530</v>
      </c>
      <c r="E346" s="2" t="s">
        <v>6189</v>
      </c>
      <c r="F346" s="2" t="s">
        <v>664</v>
      </c>
      <c r="G346" s="2" t="s">
        <v>5890</v>
      </c>
      <c r="H346" s="2" t="s">
        <v>5891</v>
      </c>
      <c r="I346" s="2" t="s">
        <v>6190</v>
      </c>
      <c r="J346" s="2" t="s">
        <v>6191</v>
      </c>
      <c r="K346" s="2" t="s">
        <v>6192</v>
      </c>
      <c r="L346" s="2" t="s">
        <v>6193</v>
      </c>
      <c r="M346" s="2" t="s">
        <v>6194</v>
      </c>
      <c r="N346" s="2" t="s">
        <v>6195</v>
      </c>
      <c r="O346" s="2" t="s">
        <v>1187</v>
      </c>
      <c r="Q346" s="2" t="s">
        <v>595</v>
      </c>
      <c r="R346" s="2" t="s">
        <v>5829</v>
      </c>
      <c r="T346" s="2" t="str">
        <f t="shared" si="5"/>
        <v>Tel. +43 5373 61387 Mail: direktion@vs-niederndorf.tsn.at</v>
      </c>
    </row>
    <row r="347" spans="1:20" ht="15" customHeight="1">
      <c r="A347" s="2" t="s">
        <v>2050</v>
      </c>
      <c r="B347" s="2" t="s">
        <v>2051</v>
      </c>
      <c r="C347" s="2" t="s">
        <v>1515</v>
      </c>
      <c r="D347" s="2" t="s">
        <v>1530</v>
      </c>
      <c r="E347" s="2" t="s">
        <v>2052</v>
      </c>
      <c r="F347" s="2" t="s">
        <v>241</v>
      </c>
      <c r="G347" s="2" t="s">
        <v>6644</v>
      </c>
      <c r="H347" s="2" t="s">
        <v>2053</v>
      </c>
      <c r="K347" s="2" t="s">
        <v>2054</v>
      </c>
      <c r="L347" s="2" t="s">
        <v>2055</v>
      </c>
      <c r="M347" s="2" t="s">
        <v>2056</v>
      </c>
      <c r="N347" s="2" t="s">
        <v>2057</v>
      </c>
      <c r="O347" s="2" t="s">
        <v>1054</v>
      </c>
      <c r="P347" s="2" t="s">
        <v>2058</v>
      </c>
      <c r="Q347" s="2" t="s">
        <v>174</v>
      </c>
      <c r="R347" s="2" t="s">
        <v>3855</v>
      </c>
      <c r="T347" s="2" t="str">
        <f t="shared" si="5"/>
        <v>Tel. +43 5255 523085 Mail: direktion@vs-niederthai.tsn.at</v>
      </c>
    </row>
    <row r="348" spans="1:20" ht="15" customHeight="1">
      <c r="A348" s="2" t="s">
        <v>4687</v>
      </c>
      <c r="B348" s="2" t="s">
        <v>4688</v>
      </c>
      <c r="C348" s="2" t="s">
        <v>1515</v>
      </c>
      <c r="D348" s="2" t="s">
        <v>1530</v>
      </c>
      <c r="E348" s="2" t="s">
        <v>4689</v>
      </c>
      <c r="F348" s="2" t="s">
        <v>796</v>
      </c>
      <c r="G348" s="2" t="s">
        <v>300</v>
      </c>
      <c r="H348" s="2" t="s">
        <v>4690</v>
      </c>
      <c r="I348" s="2" t="s">
        <v>4691</v>
      </c>
      <c r="J348" s="2" t="s">
        <v>4692</v>
      </c>
      <c r="K348" s="2" t="s">
        <v>4693</v>
      </c>
      <c r="L348" s="2" t="s">
        <v>4694</v>
      </c>
      <c r="M348" s="2" t="s">
        <v>4695</v>
      </c>
      <c r="N348" s="2" t="s">
        <v>4696</v>
      </c>
      <c r="O348" s="2" t="s">
        <v>1274</v>
      </c>
      <c r="P348" s="2" t="s">
        <v>4697</v>
      </c>
      <c r="Q348" s="2" t="s">
        <v>299</v>
      </c>
      <c r="T348" s="2" t="str">
        <f t="shared" si="5"/>
        <v>Tel. +43 4858 821060 Mail: direktion@vs-nikolsdorf.tsn.at</v>
      </c>
    </row>
    <row r="349" spans="1:20" ht="15" customHeight="1">
      <c r="A349" s="2" t="s">
        <v>4575</v>
      </c>
      <c r="B349" s="2" t="s">
        <v>4576</v>
      </c>
      <c r="C349" s="2" t="s">
        <v>1515</v>
      </c>
      <c r="D349" s="2" t="s">
        <v>1530</v>
      </c>
      <c r="E349" s="2" t="s">
        <v>4577</v>
      </c>
      <c r="F349" s="2" t="s">
        <v>796</v>
      </c>
      <c r="G349" s="2" t="s">
        <v>4589</v>
      </c>
      <c r="H349" s="2" t="s">
        <v>4590</v>
      </c>
      <c r="I349" s="2" t="s">
        <v>4578</v>
      </c>
      <c r="J349" s="2" t="s">
        <v>4579</v>
      </c>
      <c r="K349" s="2" t="s">
        <v>4580</v>
      </c>
      <c r="L349" s="2" t="s">
        <v>4581</v>
      </c>
      <c r="M349" s="2" t="s">
        <v>4582</v>
      </c>
      <c r="N349" s="2" t="s">
        <v>4583</v>
      </c>
      <c r="O349" s="2" t="s">
        <v>1276</v>
      </c>
      <c r="P349" s="2" t="s">
        <v>4584</v>
      </c>
      <c r="Q349" s="2" t="s">
        <v>301</v>
      </c>
      <c r="T349" s="2" t="str">
        <f t="shared" si="5"/>
        <v>Tel. +43 4852 67375 Mail: direktion@vs-nussdorf.tsn.at</v>
      </c>
    </row>
    <row r="350" spans="1:20" ht="15" customHeight="1">
      <c r="A350" s="2" t="s">
        <v>6435</v>
      </c>
      <c r="B350" s="2" t="s">
        <v>6436</v>
      </c>
      <c r="C350" s="2" t="s">
        <v>1515</v>
      </c>
      <c r="D350" s="2" t="s">
        <v>1530</v>
      </c>
      <c r="E350" s="2" t="s">
        <v>6437</v>
      </c>
      <c r="F350" s="2" t="s">
        <v>664</v>
      </c>
      <c r="G350" s="2" t="s">
        <v>6438</v>
      </c>
      <c r="H350" s="2" t="s">
        <v>6439</v>
      </c>
      <c r="I350" s="2" t="s">
        <v>6440</v>
      </c>
      <c r="J350" s="2" t="s">
        <v>6441</v>
      </c>
      <c r="K350" s="2" t="s">
        <v>6442</v>
      </c>
      <c r="L350" s="2" t="s">
        <v>4010</v>
      </c>
      <c r="M350" s="2" t="s">
        <v>4011</v>
      </c>
      <c r="N350" s="2" t="s">
        <v>6443</v>
      </c>
      <c r="O350" s="2" t="s">
        <v>7056</v>
      </c>
      <c r="P350" s="2" t="s">
        <v>6444</v>
      </c>
      <c r="Q350" s="2" t="s">
        <v>596</v>
      </c>
      <c r="R350" s="2" t="s">
        <v>6280</v>
      </c>
      <c r="T350" s="2" t="str">
        <f t="shared" si="5"/>
        <v>Tel. +43 5339 8110 511 Mail: direktion@vs-oberau.tsn.at</v>
      </c>
    </row>
    <row r="351" spans="1:20" ht="15" customHeight="1">
      <c r="A351" s="2" t="s">
        <v>2687</v>
      </c>
      <c r="B351" s="2" t="s">
        <v>2688</v>
      </c>
      <c r="C351" s="2" t="s">
        <v>1515</v>
      </c>
      <c r="D351" s="2" t="s">
        <v>1530</v>
      </c>
      <c r="E351" s="2" t="s">
        <v>2689</v>
      </c>
      <c r="F351" s="2" t="s">
        <v>2201</v>
      </c>
      <c r="G351" s="2" t="s">
        <v>2690</v>
      </c>
      <c r="H351" s="2" t="s">
        <v>2691</v>
      </c>
      <c r="I351" s="2" t="s">
        <v>6705</v>
      </c>
      <c r="J351" s="2" t="s">
        <v>6706</v>
      </c>
      <c r="K351" s="2" t="s">
        <v>2692</v>
      </c>
      <c r="L351" s="2" t="s">
        <v>2693</v>
      </c>
      <c r="M351" s="2" t="s">
        <v>2694</v>
      </c>
      <c r="N351" s="2" t="s">
        <v>2695</v>
      </c>
      <c r="O351" s="2" t="s">
        <v>1428</v>
      </c>
      <c r="P351" s="2" t="s">
        <v>2696</v>
      </c>
      <c r="Q351" s="2" t="s">
        <v>656</v>
      </c>
      <c r="R351" s="2" t="s">
        <v>2876</v>
      </c>
      <c r="T351" s="2" t="str">
        <f t="shared" si="5"/>
        <v>Tel. +43 5262 21204 Mail: direktion@vs-oberhofen.tsn.at</v>
      </c>
    </row>
    <row r="352" spans="1:20" ht="15" customHeight="1">
      <c r="A352" s="2" t="s">
        <v>6017</v>
      </c>
      <c r="B352" s="2" t="s">
        <v>6018</v>
      </c>
      <c r="C352" s="2" t="s">
        <v>1515</v>
      </c>
      <c r="D352" s="2" t="s">
        <v>1530</v>
      </c>
      <c r="E352" s="2" t="s">
        <v>6019</v>
      </c>
      <c r="F352" s="2" t="s">
        <v>664</v>
      </c>
      <c r="G352" s="2" t="s">
        <v>598</v>
      </c>
      <c r="H352" s="2" t="s">
        <v>6020</v>
      </c>
      <c r="I352" s="2" t="s">
        <v>6021</v>
      </c>
      <c r="J352" s="2" t="s">
        <v>6022</v>
      </c>
      <c r="K352" s="2" t="s">
        <v>6023</v>
      </c>
      <c r="L352" s="2" t="s">
        <v>3666</v>
      </c>
      <c r="M352" s="2" t="s">
        <v>3667</v>
      </c>
      <c r="N352" s="2" t="s">
        <v>3668</v>
      </c>
      <c r="O352" s="2" t="s">
        <v>1188</v>
      </c>
      <c r="P352" s="2" t="s">
        <v>6024</v>
      </c>
      <c r="Q352" s="2" t="s">
        <v>597</v>
      </c>
      <c r="T352" s="2" t="str">
        <f t="shared" si="5"/>
        <v>Tel. +43 5332 87669250 Mail: direktion@vs-oberlangkampfen.tsn.at</v>
      </c>
    </row>
    <row r="353" spans="1:20" ht="15" customHeight="1">
      <c r="A353" s="2" t="s">
        <v>5236</v>
      </c>
      <c r="B353" s="2" t="s">
        <v>5237</v>
      </c>
      <c r="C353" s="2" t="s">
        <v>1515</v>
      </c>
      <c r="D353" s="2" t="s">
        <v>1530</v>
      </c>
      <c r="E353" s="2" t="s">
        <v>5238</v>
      </c>
      <c r="F353" s="2" t="s">
        <v>796</v>
      </c>
      <c r="G353" s="2" t="s">
        <v>153</v>
      </c>
      <c r="H353" s="2" t="s">
        <v>5217</v>
      </c>
      <c r="I353" s="2" t="s">
        <v>5239</v>
      </c>
      <c r="J353" s="2" t="s">
        <v>5240</v>
      </c>
      <c r="K353" s="2" t="s">
        <v>5241</v>
      </c>
      <c r="L353" s="2" t="s">
        <v>5242</v>
      </c>
      <c r="M353" s="2" t="s">
        <v>5243</v>
      </c>
      <c r="N353" s="2" t="s">
        <v>5244</v>
      </c>
      <c r="O353" s="2" t="s">
        <v>1277</v>
      </c>
      <c r="P353" s="2" t="s">
        <v>6936</v>
      </c>
      <c r="Q353" s="2" t="s">
        <v>302</v>
      </c>
      <c r="T353" s="2" t="str">
        <f t="shared" si="5"/>
        <v>Tel. +43 4852 63624 Mail: direktion@vs-oberlienz.tsn.at</v>
      </c>
    </row>
    <row r="354" spans="1:20" ht="15" customHeight="1">
      <c r="A354" s="2" t="s">
        <v>2706</v>
      </c>
      <c r="B354" s="2" t="s">
        <v>2707</v>
      </c>
      <c r="C354" s="2" t="s">
        <v>1515</v>
      </c>
      <c r="D354" s="2" t="s">
        <v>1530</v>
      </c>
      <c r="E354" s="2" t="s">
        <v>2708</v>
      </c>
      <c r="F354" s="2" t="s">
        <v>2061</v>
      </c>
      <c r="G354" s="2" t="s">
        <v>412</v>
      </c>
      <c r="H354" s="2" t="s">
        <v>2551</v>
      </c>
      <c r="I354" s="2" t="s">
        <v>6710</v>
      </c>
      <c r="J354" s="2" t="s">
        <v>6711</v>
      </c>
      <c r="K354" s="2" t="s">
        <v>2709</v>
      </c>
      <c r="L354" s="2" t="s">
        <v>2710</v>
      </c>
      <c r="M354" s="2" t="s">
        <v>2711</v>
      </c>
      <c r="N354" s="2" t="s">
        <v>2712</v>
      </c>
      <c r="O354" s="2" t="s">
        <v>1429</v>
      </c>
      <c r="P354" s="2" t="s">
        <v>2713</v>
      </c>
      <c r="Q354" s="2" t="s">
        <v>422</v>
      </c>
      <c r="R354" s="2" t="s">
        <v>1690</v>
      </c>
      <c r="T354" s="2" t="str">
        <f t="shared" si="5"/>
        <v>Tel. +43 664 2423393 Mail: direktion@vs-obernberg.tsn.at</v>
      </c>
    </row>
    <row r="355" spans="1:20" ht="15" customHeight="1">
      <c r="A355" s="2" t="s">
        <v>3488</v>
      </c>
      <c r="B355" s="2" t="s">
        <v>3489</v>
      </c>
      <c r="C355" s="2" t="s">
        <v>1515</v>
      </c>
      <c r="D355" s="2" t="s">
        <v>1530</v>
      </c>
      <c r="E355" s="2" t="s">
        <v>3490</v>
      </c>
      <c r="F355" s="2" t="s">
        <v>345</v>
      </c>
      <c r="G355" s="2" t="s">
        <v>369</v>
      </c>
      <c r="H355" s="2" t="s">
        <v>3491</v>
      </c>
      <c r="I355" s="2" t="s">
        <v>3492</v>
      </c>
      <c r="J355" s="2" t="s">
        <v>3493</v>
      </c>
      <c r="K355" s="2" t="s">
        <v>3494</v>
      </c>
      <c r="L355" s="2" t="s">
        <v>3495</v>
      </c>
      <c r="M355" s="2" t="s">
        <v>3496</v>
      </c>
      <c r="N355" s="2" t="s">
        <v>3497</v>
      </c>
      <c r="O355" s="2" t="s">
        <v>1141</v>
      </c>
      <c r="P355" s="2" t="s">
        <v>3498</v>
      </c>
      <c r="Q355" s="2" t="s">
        <v>368</v>
      </c>
      <c r="R355" s="2" t="s">
        <v>5308</v>
      </c>
      <c r="T355" s="2" t="str">
        <f t="shared" si="5"/>
        <v>Tel. +43 5352 62966 Mail: direktion@vs-oberndorf.tsn.at</v>
      </c>
    </row>
    <row r="356" spans="1:20" ht="15" customHeight="1">
      <c r="A356" s="2" t="s">
        <v>2626</v>
      </c>
      <c r="B356" s="2" t="s">
        <v>2627</v>
      </c>
      <c r="C356" s="2" t="s">
        <v>1515</v>
      </c>
      <c r="D356" s="2" t="s">
        <v>1530</v>
      </c>
      <c r="E356" s="2" t="s">
        <v>2628</v>
      </c>
      <c r="F356" s="2" t="s">
        <v>2201</v>
      </c>
      <c r="G356" s="2" t="s">
        <v>462</v>
      </c>
      <c r="H356" s="2" t="s">
        <v>2629</v>
      </c>
      <c r="I356" s="2" t="s">
        <v>2630</v>
      </c>
      <c r="J356" s="2" t="s">
        <v>2631</v>
      </c>
      <c r="K356" s="2" t="s">
        <v>2632</v>
      </c>
      <c r="L356" s="2" t="s">
        <v>2633</v>
      </c>
      <c r="M356" s="2" t="s">
        <v>2634</v>
      </c>
      <c r="N356" s="2" t="s">
        <v>2635</v>
      </c>
      <c r="O356" s="2" t="s">
        <v>1009</v>
      </c>
      <c r="P356" s="2" t="s">
        <v>6696</v>
      </c>
      <c r="Q356" s="2" t="s">
        <v>461</v>
      </c>
      <c r="R356" s="2" t="s">
        <v>1981</v>
      </c>
      <c r="T356" s="2" t="str">
        <f t="shared" si="5"/>
        <v>Tel. +43 5232 81436 Mail: direktion@vs-oberperfussberg.tsn.at</v>
      </c>
    </row>
    <row r="357" spans="1:20" ht="15" customHeight="1">
      <c r="A357" s="2" t="s">
        <v>5255</v>
      </c>
      <c r="B357" s="2" t="s">
        <v>5256</v>
      </c>
      <c r="C357" s="2" t="s">
        <v>1515</v>
      </c>
      <c r="D357" s="2" t="s">
        <v>1530</v>
      </c>
      <c r="E357" s="2" t="s">
        <v>5257</v>
      </c>
      <c r="F357" s="2" t="s">
        <v>796</v>
      </c>
      <c r="G357" s="2" t="s">
        <v>1279</v>
      </c>
      <c r="H357" s="2" t="s">
        <v>5258</v>
      </c>
      <c r="I357" s="2" t="s">
        <v>5259</v>
      </c>
      <c r="J357" s="2" t="s">
        <v>5260</v>
      </c>
      <c r="K357" s="2" t="s">
        <v>5261</v>
      </c>
      <c r="L357" s="2" t="s">
        <v>5262</v>
      </c>
      <c r="M357" s="2" t="s">
        <v>5263</v>
      </c>
      <c r="N357" s="2" t="s">
        <v>5264</v>
      </c>
      <c r="O357" s="2" t="s">
        <v>1278</v>
      </c>
      <c r="P357" s="2" t="s">
        <v>5265</v>
      </c>
      <c r="Q357" s="2" t="s">
        <v>303</v>
      </c>
      <c r="R357" s="2" t="s">
        <v>5540</v>
      </c>
      <c r="T357" s="2" t="str">
        <f t="shared" si="5"/>
        <v>Tel. +43 4847 5242 Mail: direktion@vs-obertilliach.tsn.at</v>
      </c>
    </row>
    <row r="358" spans="1:20" ht="15" customHeight="1">
      <c r="A358" s="2" t="s">
        <v>2381</v>
      </c>
      <c r="B358" s="2" t="s">
        <v>2382</v>
      </c>
      <c r="C358" s="2" t="s">
        <v>1515</v>
      </c>
      <c r="D358" s="2" t="s">
        <v>1530</v>
      </c>
      <c r="E358" s="2" t="s">
        <v>2383</v>
      </c>
      <c r="F358" s="2" t="s">
        <v>241</v>
      </c>
      <c r="G358" s="2" t="s">
        <v>2384</v>
      </c>
      <c r="H358" s="2" t="s">
        <v>2385</v>
      </c>
      <c r="I358" s="2" t="s">
        <v>2386</v>
      </c>
      <c r="J358" s="2" t="s">
        <v>2387</v>
      </c>
      <c r="K358" s="2" t="s">
        <v>2388</v>
      </c>
      <c r="L358" s="2" t="s">
        <v>2389</v>
      </c>
      <c r="M358" s="2" t="s">
        <v>2390</v>
      </c>
      <c r="N358" s="2" t="s">
        <v>2391</v>
      </c>
      <c r="O358" s="2" t="s">
        <v>6680</v>
      </c>
      <c r="P358" s="2" t="s">
        <v>6681</v>
      </c>
      <c r="Q358" s="2" t="s">
        <v>175</v>
      </c>
      <c r="R358" s="2" t="s">
        <v>3229</v>
      </c>
      <c r="T358" s="2" t="str">
        <f t="shared" si="5"/>
        <v>Tel. +43 5264 21703 Mail: direktion@vs-obsteig.tsn.at</v>
      </c>
    </row>
    <row r="359" spans="1:20" ht="15" customHeight="1">
      <c r="A359" s="2" t="s">
        <v>2329</v>
      </c>
      <c r="B359" s="2" t="s">
        <v>2330</v>
      </c>
      <c r="C359" s="2" t="s">
        <v>1515</v>
      </c>
      <c r="D359" s="2" t="s">
        <v>1530</v>
      </c>
      <c r="E359" s="2" t="s">
        <v>2331</v>
      </c>
      <c r="F359" s="2" t="s">
        <v>241</v>
      </c>
      <c r="G359" s="2" t="s">
        <v>177</v>
      </c>
      <c r="H359" s="2" t="s">
        <v>2332</v>
      </c>
      <c r="I359" s="2" t="s">
        <v>6671</v>
      </c>
      <c r="J359" s="2" t="s">
        <v>6672</v>
      </c>
      <c r="K359" s="2" t="s">
        <v>2333</v>
      </c>
      <c r="L359" s="2" t="s">
        <v>2334</v>
      </c>
      <c r="M359" s="2" t="s">
        <v>2335</v>
      </c>
      <c r="N359" s="2" t="s">
        <v>2336</v>
      </c>
      <c r="O359" s="2" t="s">
        <v>1055</v>
      </c>
      <c r="P359" s="2" t="s">
        <v>2337</v>
      </c>
      <c r="Q359" s="2" t="s">
        <v>176</v>
      </c>
      <c r="R359" s="2" t="s">
        <v>2108</v>
      </c>
      <c r="T359" s="2" t="str">
        <f t="shared" si="5"/>
        <v>Tel. +43 5252 6338 Mail: direktion@vs-oetz.tsn.at</v>
      </c>
    </row>
    <row r="360" spans="1:20" ht="15" customHeight="1">
      <c r="A360" s="2" t="s">
        <v>2462</v>
      </c>
      <c r="B360" s="2" t="s">
        <v>2463</v>
      </c>
      <c r="C360" s="2" t="s">
        <v>1515</v>
      </c>
      <c r="D360" s="2" t="s">
        <v>1530</v>
      </c>
      <c r="E360" s="2" t="s">
        <v>2464</v>
      </c>
      <c r="F360" s="2" t="s">
        <v>241</v>
      </c>
      <c r="G360" s="2" t="s">
        <v>2465</v>
      </c>
      <c r="H360" s="2" t="s">
        <v>2466</v>
      </c>
      <c r="K360" s="2" t="s">
        <v>2467</v>
      </c>
      <c r="L360" s="2" t="s">
        <v>2334</v>
      </c>
      <c r="M360" s="2" t="s">
        <v>2335</v>
      </c>
      <c r="N360" s="2" t="s">
        <v>2468</v>
      </c>
      <c r="O360" s="2" t="s">
        <v>1056</v>
      </c>
      <c r="P360" s="2" t="s">
        <v>2469</v>
      </c>
      <c r="Q360" s="2" t="s">
        <v>178</v>
      </c>
      <c r="R360" s="2" t="s">
        <v>4232</v>
      </c>
      <c r="T360" s="2" t="str">
        <f t="shared" si="5"/>
        <v>Tel. +43 5252 20260 Mail: direktion@vs-oetzerau.tsn.at</v>
      </c>
    </row>
    <row r="361" spans="1:20" ht="15" customHeight="1">
      <c r="A361" s="2" t="s">
        <v>2039</v>
      </c>
      <c r="B361" s="2" t="s">
        <v>2040</v>
      </c>
      <c r="C361" s="2" t="s">
        <v>1515</v>
      </c>
      <c r="D361" s="2" t="s">
        <v>1530</v>
      </c>
      <c r="E361" s="2" t="s">
        <v>2041</v>
      </c>
      <c r="F361" s="2" t="s">
        <v>241</v>
      </c>
      <c r="G361" s="2" t="s">
        <v>2042</v>
      </c>
      <c r="H361" s="2" t="s">
        <v>2043</v>
      </c>
      <c r="I361" s="2" t="s">
        <v>2044</v>
      </c>
      <c r="J361" s="2" t="s">
        <v>2045</v>
      </c>
      <c r="K361" s="2" t="s">
        <v>2046</v>
      </c>
      <c r="L361" s="2" t="s">
        <v>1908</v>
      </c>
      <c r="M361" s="2" t="s">
        <v>2047</v>
      </c>
      <c r="N361" s="2" t="s">
        <v>2048</v>
      </c>
      <c r="O361" s="2" t="s">
        <v>6642</v>
      </c>
      <c r="P361" s="2" t="s">
        <v>6643</v>
      </c>
      <c r="Q361" s="2" t="s">
        <v>311</v>
      </c>
      <c r="R361" s="2" t="s">
        <v>3925</v>
      </c>
      <c r="T361" s="2" t="str">
        <f t="shared" si="5"/>
        <v>Tel. +43 5266 88600560 Mail: direktion@vs-oetztal-bahnhof.tsn.at</v>
      </c>
    </row>
    <row r="362" spans="1:20" ht="15" customHeight="1">
      <c r="A362" s="2" t="s">
        <v>2667</v>
      </c>
      <c r="B362" s="2" t="s">
        <v>2668</v>
      </c>
      <c r="C362" s="2" t="s">
        <v>1515</v>
      </c>
      <c r="D362" s="2" t="s">
        <v>1530</v>
      </c>
      <c r="E362" s="2" t="s">
        <v>2669</v>
      </c>
      <c r="F362" s="2" t="s">
        <v>2201</v>
      </c>
      <c r="G362" s="2" t="s">
        <v>1011</v>
      </c>
      <c r="H362" s="2" t="s">
        <v>2670</v>
      </c>
      <c r="I362" s="2" t="s">
        <v>2671</v>
      </c>
      <c r="J362" s="2" t="s">
        <v>2672</v>
      </c>
      <c r="K362" s="2" t="s">
        <v>2673</v>
      </c>
      <c r="L362" s="2" t="s">
        <v>2633</v>
      </c>
      <c r="M362" s="2" t="s">
        <v>2634</v>
      </c>
      <c r="N362" s="2" t="s">
        <v>2635</v>
      </c>
      <c r="O362" s="2" t="s">
        <v>1010</v>
      </c>
      <c r="P362" s="2" t="s">
        <v>2674</v>
      </c>
      <c r="Q362" s="2" t="s">
        <v>460</v>
      </c>
      <c r="R362" s="2" t="s">
        <v>3604</v>
      </c>
      <c r="T362" s="2" t="str">
        <f t="shared" si="5"/>
        <v>Tel. +43 5232 81408 Mail: direktion@vs-oberperfuss.tsn.at</v>
      </c>
    </row>
    <row r="363" spans="1:20" ht="15" customHeight="1">
      <c r="A363" s="2" t="s">
        <v>2697</v>
      </c>
      <c r="B363" s="2" t="s">
        <v>2698</v>
      </c>
      <c r="C363" s="2" t="s">
        <v>1515</v>
      </c>
      <c r="D363" s="2" t="s">
        <v>1530</v>
      </c>
      <c r="E363" s="2" t="s">
        <v>2699</v>
      </c>
      <c r="F363" s="2" t="s">
        <v>2061</v>
      </c>
      <c r="G363" s="2" t="s">
        <v>365</v>
      </c>
      <c r="H363" s="2" t="s">
        <v>3375</v>
      </c>
      <c r="I363" s="2" t="s">
        <v>6707</v>
      </c>
      <c r="J363" s="2" t="s">
        <v>6708</v>
      </c>
      <c r="K363" s="2" t="s">
        <v>2702</v>
      </c>
      <c r="L363" s="2" t="s">
        <v>2703</v>
      </c>
      <c r="M363" s="2" t="s">
        <v>2704</v>
      </c>
      <c r="N363" s="2" t="s">
        <v>2705</v>
      </c>
      <c r="O363" s="2" t="s">
        <v>967</v>
      </c>
      <c r="P363" s="2" t="s">
        <v>6709</v>
      </c>
      <c r="Q363" s="2" t="s">
        <v>45</v>
      </c>
      <c r="R363" s="2" t="s">
        <v>1998</v>
      </c>
      <c r="T363" s="2" t="str">
        <f t="shared" si="5"/>
        <v>Tel. +43 512 378957 Mail: direktion@vs-patsch.tsn.at</v>
      </c>
    </row>
    <row r="364" spans="1:20" ht="15" customHeight="1">
      <c r="A364" s="2" t="s">
        <v>3310</v>
      </c>
      <c r="B364" s="2" t="s">
        <v>3311</v>
      </c>
      <c r="C364" s="2" t="s">
        <v>1515</v>
      </c>
      <c r="D364" s="2" t="s">
        <v>1530</v>
      </c>
      <c r="E364" s="2" t="s">
        <v>3312</v>
      </c>
      <c r="F364" s="2" t="s">
        <v>345</v>
      </c>
      <c r="G364" s="2" t="s">
        <v>371</v>
      </c>
      <c r="H364" s="2" t="s">
        <v>3313</v>
      </c>
      <c r="I364" s="2" t="s">
        <v>3314</v>
      </c>
      <c r="J364" s="2" t="s">
        <v>3315</v>
      </c>
      <c r="K364" s="2" t="s">
        <v>3316</v>
      </c>
      <c r="L364" s="2" t="s">
        <v>3127</v>
      </c>
      <c r="M364" s="2" t="s">
        <v>3128</v>
      </c>
      <c r="N364" s="2" t="s">
        <v>3317</v>
      </c>
      <c r="O364" s="2" t="s">
        <v>1142</v>
      </c>
      <c r="P364" s="2" t="s">
        <v>3318</v>
      </c>
      <c r="Q364" s="2" t="s">
        <v>370</v>
      </c>
      <c r="R364" s="2" t="s">
        <v>1778</v>
      </c>
      <c r="T364" s="2" t="str">
        <f t="shared" si="5"/>
        <v>Tel. +43 5335 2598 Mail: direktion@vs-penning.tsn.at</v>
      </c>
    </row>
    <row r="365" spans="1:20" ht="15" customHeight="1">
      <c r="A365" s="2" t="s">
        <v>5440</v>
      </c>
      <c r="B365" s="2" t="s">
        <v>5441</v>
      </c>
      <c r="C365" s="2" t="s">
        <v>1515</v>
      </c>
      <c r="D365" s="2" t="s">
        <v>1530</v>
      </c>
      <c r="E365" s="2" t="s">
        <v>5442</v>
      </c>
      <c r="F365" s="2" t="s">
        <v>748</v>
      </c>
      <c r="G365" s="2" t="s">
        <v>6948</v>
      </c>
      <c r="H365" s="2" t="s">
        <v>6949</v>
      </c>
      <c r="I365" s="2" t="s">
        <v>6950</v>
      </c>
      <c r="J365" s="2" t="s">
        <v>6951</v>
      </c>
      <c r="K365" s="2" t="s">
        <v>5443</v>
      </c>
      <c r="L365" s="2" t="s">
        <v>5430</v>
      </c>
      <c r="M365" s="2" t="s">
        <v>4032</v>
      </c>
      <c r="N365" s="2" t="s">
        <v>5444</v>
      </c>
      <c r="O365" s="2" t="s">
        <v>5445</v>
      </c>
      <c r="P365" s="2" t="s">
        <v>6952</v>
      </c>
      <c r="Q365" s="2" t="s">
        <v>724</v>
      </c>
      <c r="R365" s="2" t="s">
        <v>1758</v>
      </c>
      <c r="T365" s="2" t="str">
        <f t="shared" si="5"/>
        <v>Tel. +43 676 846909515 Mail: direktion@vs-perjen.tsn.at</v>
      </c>
    </row>
    <row r="366" spans="1:20" ht="15" customHeight="1">
      <c r="A366" s="2" t="s">
        <v>5390</v>
      </c>
      <c r="B366" s="2" t="s">
        <v>5391</v>
      </c>
      <c r="C366" s="2" t="s">
        <v>1515</v>
      </c>
      <c r="D366" s="2" t="s">
        <v>1530</v>
      </c>
      <c r="E366" s="2" t="s">
        <v>5392</v>
      </c>
      <c r="F366" s="2" t="s">
        <v>474</v>
      </c>
      <c r="G366" s="2" t="s">
        <v>779</v>
      </c>
      <c r="H366" s="2" t="s">
        <v>5393</v>
      </c>
      <c r="I366" s="2" t="s">
        <v>5394</v>
      </c>
      <c r="J366" s="2" t="s">
        <v>5395</v>
      </c>
      <c r="K366" s="2" t="s">
        <v>5396</v>
      </c>
      <c r="L366" s="2" t="s">
        <v>5327</v>
      </c>
      <c r="M366" s="2" t="s">
        <v>5397</v>
      </c>
      <c r="N366" s="2" t="s">
        <v>5398</v>
      </c>
      <c r="O366" s="2" t="s">
        <v>1364</v>
      </c>
      <c r="P366" s="2" t="s">
        <v>5399</v>
      </c>
      <c r="Q366" s="2" t="s">
        <v>778</v>
      </c>
      <c r="T366" s="2" t="str">
        <f t="shared" si="5"/>
        <v>Tel. +43 5243 515111 Mail: direktion@vs-pertisau.tsn.at</v>
      </c>
    </row>
    <row r="367" spans="1:20" ht="15" customHeight="1">
      <c r="A367" s="2" t="s">
        <v>2636</v>
      </c>
      <c r="B367" s="2" t="s">
        <v>2637</v>
      </c>
      <c r="C367" s="2" t="s">
        <v>1515</v>
      </c>
      <c r="D367" s="2" t="s">
        <v>1530</v>
      </c>
      <c r="E367" s="2" t="s">
        <v>2638</v>
      </c>
      <c r="F367" s="2" t="s">
        <v>2201</v>
      </c>
      <c r="G367" s="2" t="s">
        <v>2639</v>
      </c>
      <c r="H367" s="2" t="s">
        <v>2640</v>
      </c>
      <c r="I367" s="2" t="s">
        <v>2641</v>
      </c>
      <c r="J367" s="2" t="s">
        <v>2642</v>
      </c>
      <c r="K367" s="2" t="s">
        <v>2643</v>
      </c>
      <c r="L367" s="2" t="s">
        <v>2644</v>
      </c>
      <c r="M367" s="2" t="s">
        <v>2645</v>
      </c>
      <c r="N367" s="2" t="s">
        <v>2646</v>
      </c>
      <c r="O367" s="2" t="s">
        <v>1012</v>
      </c>
      <c r="Q367" s="2" t="s">
        <v>744</v>
      </c>
      <c r="R367" s="2" t="s">
        <v>1796</v>
      </c>
      <c r="T367" s="2" t="str">
        <f t="shared" si="5"/>
        <v>Tel. +43 5238 88650 Mail: direktion@vs-pettnau.tsn.at</v>
      </c>
    </row>
    <row r="368" spans="1:20" ht="15" customHeight="1">
      <c r="A368" s="2" t="s">
        <v>5531</v>
      </c>
      <c r="B368" s="2" t="s">
        <v>5532</v>
      </c>
      <c r="C368" s="2" t="s">
        <v>1515</v>
      </c>
      <c r="D368" s="2" t="s">
        <v>1530</v>
      </c>
      <c r="E368" s="2" t="s">
        <v>5533</v>
      </c>
      <c r="F368" s="2" t="s">
        <v>748</v>
      </c>
      <c r="G368" s="2" t="s">
        <v>728</v>
      </c>
      <c r="H368" s="2" t="s">
        <v>5534</v>
      </c>
      <c r="I368" s="2" t="s">
        <v>5535</v>
      </c>
      <c r="J368" s="2" t="s">
        <v>5536</v>
      </c>
      <c r="K368" s="2" t="s">
        <v>5537</v>
      </c>
      <c r="L368" s="2" t="s">
        <v>5461</v>
      </c>
      <c r="M368" s="2" t="s">
        <v>5462</v>
      </c>
      <c r="N368" s="2" t="s">
        <v>5538</v>
      </c>
      <c r="O368" s="2" t="s">
        <v>1225</v>
      </c>
      <c r="P368" s="2" t="s">
        <v>5539</v>
      </c>
      <c r="Q368" s="2" t="s">
        <v>727</v>
      </c>
      <c r="T368" s="2" t="str">
        <f t="shared" si="5"/>
        <v>Tel. +43 680 1108378 Mail: direktion@vs-pettneu.tsn.at</v>
      </c>
    </row>
    <row r="369" spans="1:20" ht="15" customHeight="1">
      <c r="A369" s="2" t="s">
        <v>3191</v>
      </c>
      <c r="B369" s="2" t="s">
        <v>3192</v>
      </c>
      <c r="C369" s="2" t="s">
        <v>1515</v>
      </c>
      <c r="D369" s="2" t="s">
        <v>1530</v>
      </c>
      <c r="E369" s="2" t="s">
        <v>3193</v>
      </c>
      <c r="F369" s="2" t="s">
        <v>345</v>
      </c>
      <c r="G369" s="2" t="s">
        <v>1446</v>
      </c>
      <c r="H369" s="2" t="s">
        <v>3194</v>
      </c>
      <c r="I369" s="2" t="s">
        <v>3195</v>
      </c>
      <c r="J369" s="2" t="s">
        <v>3196</v>
      </c>
      <c r="K369" s="2" t="s">
        <v>3197</v>
      </c>
      <c r="L369" s="2" t="s">
        <v>3116</v>
      </c>
      <c r="M369" s="2" t="s">
        <v>3117</v>
      </c>
      <c r="N369" s="2" t="s">
        <v>3118</v>
      </c>
      <c r="O369" s="2" t="s">
        <v>1143</v>
      </c>
      <c r="Q369" s="2" t="s">
        <v>649</v>
      </c>
      <c r="R369" s="2" t="s">
        <v>1536</v>
      </c>
      <c r="T369" s="2" t="str">
        <f t="shared" si="5"/>
        <v>Tel. +43 5354 56933 Mail: direktion@vs-pfaffenschwendt.tsn.at</v>
      </c>
    </row>
    <row r="370" spans="1:20" ht="15" customHeight="1">
      <c r="A370" s="2" t="s">
        <v>4916</v>
      </c>
      <c r="B370" s="2" t="s">
        <v>4917</v>
      </c>
      <c r="C370" s="2" t="s">
        <v>1515</v>
      </c>
      <c r="D370" s="2" t="s">
        <v>1530</v>
      </c>
      <c r="E370" s="2" t="s">
        <v>4918</v>
      </c>
      <c r="F370" s="2" t="s">
        <v>862</v>
      </c>
      <c r="G370" s="2" t="s">
        <v>266</v>
      </c>
      <c r="H370" s="2" t="s">
        <v>4919</v>
      </c>
      <c r="I370" s="2" t="s">
        <v>4920</v>
      </c>
      <c r="J370" s="2" t="s">
        <v>4921</v>
      </c>
      <c r="K370" s="2" t="s">
        <v>4922</v>
      </c>
      <c r="L370" s="2" t="s">
        <v>4923</v>
      </c>
      <c r="M370" s="2" t="s">
        <v>4789</v>
      </c>
      <c r="N370" s="2" t="s">
        <v>4924</v>
      </c>
      <c r="O370" s="2" t="s">
        <v>1318</v>
      </c>
      <c r="P370" s="2" t="s">
        <v>4925</v>
      </c>
      <c r="Q370" s="2" t="s">
        <v>265</v>
      </c>
      <c r="R370" s="2" t="s">
        <v>1833</v>
      </c>
      <c r="T370" s="2" t="str">
        <f t="shared" si="5"/>
        <v>Tel. +43 5672 63003 Mail: direktion@vs-pflach.tsn.at</v>
      </c>
    </row>
    <row r="371" spans="1:20" ht="15" customHeight="1">
      <c r="A371" s="2" t="s">
        <v>4307</v>
      </c>
      <c r="B371" s="2" t="s">
        <v>4308</v>
      </c>
      <c r="C371" s="2" t="s">
        <v>1515</v>
      </c>
      <c r="D371" s="2" t="s">
        <v>1530</v>
      </c>
      <c r="E371" s="2" t="s">
        <v>4309</v>
      </c>
      <c r="F371" s="2" t="s">
        <v>748</v>
      </c>
      <c r="G371" s="2" t="s">
        <v>785</v>
      </c>
      <c r="H371" s="2" t="s">
        <v>4310</v>
      </c>
      <c r="I371" s="2" t="s">
        <v>4311</v>
      </c>
      <c r="J371" s="2" t="s">
        <v>4312</v>
      </c>
      <c r="K371" s="2" t="s">
        <v>4313</v>
      </c>
      <c r="L371" s="2" t="s">
        <v>4314</v>
      </c>
      <c r="M371" s="2" t="s">
        <v>4315</v>
      </c>
      <c r="N371" s="2" t="s">
        <v>4316</v>
      </c>
      <c r="O371" s="2" t="s">
        <v>1226</v>
      </c>
      <c r="P371" s="2" t="s">
        <v>4317</v>
      </c>
      <c r="Q371" s="2" t="s">
        <v>730</v>
      </c>
      <c r="R371" s="2" t="s">
        <v>5731</v>
      </c>
      <c r="T371" s="2" t="str">
        <f t="shared" si="5"/>
        <v>Tel. +43 5474 5477 Mail: direktion@vs-pfunds.tsn.at</v>
      </c>
    </row>
    <row r="372" spans="1:20" ht="15" customHeight="1">
      <c r="A372" s="2" t="s">
        <v>4245</v>
      </c>
      <c r="B372" s="2" t="s">
        <v>4246</v>
      </c>
      <c r="C372" s="2" t="s">
        <v>1515</v>
      </c>
      <c r="D372" s="2" t="s">
        <v>1530</v>
      </c>
      <c r="E372" s="2" t="s">
        <v>4247</v>
      </c>
      <c r="F372" s="2" t="s">
        <v>748</v>
      </c>
      <c r="G372" s="2" t="s">
        <v>1228</v>
      </c>
      <c r="H372" s="2" t="s">
        <v>4248</v>
      </c>
      <c r="I372" s="2" t="s">
        <v>4249</v>
      </c>
      <c r="J372" s="2" t="s">
        <v>4250</v>
      </c>
      <c r="K372" s="2" t="s">
        <v>4251</v>
      </c>
      <c r="L372" s="2" t="s">
        <v>4227</v>
      </c>
      <c r="M372" s="2" t="s">
        <v>4228</v>
      </c>
      <c r="N372" s="2" t="s">
        <v>4229</v>
      </c>
      <c r="O372" s="2" t="s">
        <v>1227</v>
      </c>
      <c r="Q372" s="2" t="s">
        <v>732</v>
      </c>
      <c r="R372" s="2" t="s">
        <v>1959</v>
      </c>
      <c r="T372" s="2" t="str">
        <f t="shared" si="5"/>
        <v>Tel. +43 5442 64032 Mail: direktion@vs-pians.tsn.at</v>
      </c>
    </row>
    <row r="373" spans="1:20" ht="15" customHeight="1">
      <c r="A373" s="2" t="s">
        <v>6044</v>
      </c>
      <c r="B373" s="2" t="s">
        <v>6045</v>
      </c>
      <c r="C373" s="2" t="s">
        <v>1515</v>
      </c>
      <c r="D373" s="2" t="s">
        <v>1530</v>
      </c>
      <c r="E373" s="2" t="s">
        <v>6046</v>
      </c>
      <c r="F373" s="2" t="s">
        <v>474</v>
      </c>
      <c r="G373" s="2" t="s">
        <v>1365</v>
      </c>
      <c r="H373" s="2" t="s">
        <v>5636</v>
      </c>
      <c r="I373" s="2" t="s">
        <v>7015</v>
      </c>
      <c r="J373" s="2" t="s">
        <v>7016</v>
      </c>
      <c r="K373" s="2" t="s">
        <v>6047</v>
      </c>
      <c r="L373" s="2" t="s">
        <v>5638</v>
      </c>
      <c r="M373" s="2" t="s">
        <v>5639</v>
      </c>
      <c r="N373" s="2" t="s">
        <v>6048</v>
      </c>
      <c r="O373" s="2" t="s">
        <v>6049</v>
      </c>
      <c r="Q373" s="2" t="s">
        <v>317</v>
      </c>
      <c r="T373" s="2" t="str">
        <f t="shared" si="5"/>
        <v>Tel. +43 676 7004854 Mail: direktion@vs-pill.tsn.at</v>
      </c>
    </row>
    <row r="374" spans="1:20" ht="15" customHeight="1">
      <c r="A374" s="2" t="s">
        <v>5633</v>
      </c>
      <c r="B374" s="2" t="s">
        <v>5634</v>
      </c>
      <c r="C374" s="2" t="s">
        <v>1515</v>
      </c>
      <c r="D374" s="2" t="s">
        <v>1530</v>
      </c>
      <c r="E374" s="2" t="s">
        <v>5635</v>
      </c>
      <c r="F374" s="2" t="s">
        <v>474</v>
      </c>
      <c r="G374" s="2" t="s">
        <v>1365</v>
      </c>
      <c r="H374" s="2" t="s">
        <v>5636</v>
      </c>
      <c r="I374" s="2" t="s">
        <v>6971</v>
      </c>
      <c r="J374" s="2" t="s">
        <v>6972</v>
      </c>
      <c r="K374" s="2" t="s">
        <v>5637</v>
      </c>
      <c r="L374" s="2" t="s">
        <v>5638</v>
      </c>
      <c r="M374" s="2" t="s">
        <v>5639</v>
      </c>
      <c r="N374" s="2" t="s">
        <v>5640</v>
      </c>
      <c r="O374" s="2" t="s">
        <v>1366</v>
      </c>
      <c r="P374" s="2" t="s">
        <v>6973</v>
      </c>
      <c r="Q374" s="2" t="s">
        <v>318</v>
      </c>
      <c r="R374" s="2" t="s">
        <v>5654</v>
      </c>
      <c r="T374" s="2" t="str">
        <f t="shared" si="5"/>
        <v>Tel. +43 5242 65107 Mail: direktion@vs-pillberg.tsn.at</v>
      </c>
    </row>
    <row r="375" spans="1:20" ht="15" customHeight="1">
      <c r="A375" s="2" t="s">
        <v>4055</v>
      </c>
      <c r="B375" s="2" t="s">
        <v>4056</v>
      </c>
      <c r="C375" s="2" t="s">
        <v>1515</v>
      </c>
      <c r="D375" s="2" t="s">
        <v>1530</v>
      </c>
      <c r="E375" s="2" t="s">
        <v>4057</v>
      </c>
      <c r="F375" s="2" t="s">
        <v>748</v>
      </c>
      <c r="G375" s="2" t="s">
        <v>15</v>
      </c>
      <c r="H375" s="2" t="s">
        <v>4058</v>
      </c>
      <c r="K375" s="2" t="s">
        <v>4059</v>
      </c>
      <c r="L375" s="2" t="s">
        <v>4031</v>
      </c>
      <c r="M375" s="2" t="s">
        <v>4060</v>
      </c>
      <c r="N375" s="2" t="s">
        <v>4061</v>
      </c>
      <c r="O375" s="2" t="s">
        <v>1229</v>
      </c>
      <c r="P375" s="2" t="s">
        <v>4062</v>
      </c>
      <c r="Q375" s="2" t="s">
        <v>14</v>
      </c>
      <c r="R375" s="2" t="s">
        <v>6088</v>
      </c>
      <c r="T375" s="2" t="str">
        <f t="shared" si="5"/>
        <v>Tel. +43 5414 86940 Mail: direktion@vs-piller.tsn.at</v>
      </c>
    </row>
    <row r="376" spans="1:20" ht="15" customHeight="1">
      <c r="A376" s="2" t="s">
        <v>4958</v>
      </c>
      <c r="B376" s="2" t="s">
        <v>4959</v>
      </c>
      <c r="C376" s="2" t="s">
        <v>1515</v>
      </c>
      <c r="D376" s="2" t="s">
        <v>1530</v>
      </c>
      <c r="E376" s="2" t="s">
        <v>4960</v>
      </c>
      <c r="F376" s="2" t="s">
        <v>862</v>
      </c>
      <c r="G376" s="2" t="s">
        <v>1320</v>
      </c>
      <c r="H376" s="2" t="s">
        <v>4961</v>
      </c>
      <c r="I376" s="2" t="s">
        <v>4962</v>
      </c>
      <c r="J376" s="2" t="s">
        <v>4963</v>
      </c>
      <c r="K376" s="2" t="s">
        <v>4964</v>
      </c>
      <c r="L376" s="2" t="s">
        <v>4965</v>
      </c>
      <c r="M376" s="2" t="s">
        <v>4789</v>
      </c>
      <c r="N376" s="2" t="s">
        <v>4966</v>
      </c>
      <c r="O376" s="2" t="s">
        <v>1319</v>
      </c>
      <c r="P376" s="2" t="s">
        <v>4967</v>
      </c>
      <c r="Q376" s="2" t="s">
        <v>267</v>
      </c>
      <c r="R376" s="2" t="s">
        <v>3416</v>
      </c>
      <c r="T376" s="2" t="str">
        <f t="shared" si="5"/>
        <v>Tel. +43 5677 861315 Mail: direktion@vs-pinswang.tsn.at</v>
      </c>
    </row>
    <row r="377" spans="1:20" ht="15" customHeight="1">
      <c r="A377" s="2" t="s">
        <v>2797</v>
      </c>
      <c r="B377" s="2" t="s">
        <v>2798</v>
      </c>
      <c r="C377" s="2" t="s">
        <v>1515</v>
      </c>
      <c r="D377" s="2" t="s">
        <v>1530</v>
      </c>
      <c r="E377" s="2" t="s">
        <v>2799</v>
      </c>
      <c r="F377" s="2" t="s">
        <v>2201</v>
      </c>
      <c r="G377" s="2" t="s">
        <v>5</v>
      </c>
      <c r="H377" s="2" t="s">
        <v>2800</v>
      </c>
      <c r="I377" s="2" t="s">
        <v>2801</v>
      </c>
      <c r="J377" s="2" t="s">
        <v>2802</v>
      </c>
      <c r="K377" s="2" t="s">
        <v>2803</v>
      </c>
      <c r="L377" s="2" t="s">
        <v>2804</v>
      </c>
      <c r="M377" s="2" t="s">
        <v>2805</v>
      </c>
      <c r="N377" s="2" t="s">
        <v>2806</v>
      </c>
      <c r="O377" s="2" t="s">
        <v>1013</v>
      </c>
      <c r="Q377" s="2" t="s">
        <v>4</v>
      </c>
      <c r="R377" s="2" t="s">
        <v>4367</v>
      </c>
      <c r="T377" s="2" t="str">
        <f t="shared" si="5"/>
        <v>Tel. +43 5238 88514 Mail: direktion@vs-polling.tsn.at</v>
      </c>
    </row>
    <row r="378" spans="1:20" ht="15" customHeight="1">
      <c r="A378" s="2" t="s">
        <v>1586</v>
      </c>
      <c r="B378" s="2" t="s">
        <v>1587</v>
      </c>
      <c r="C378" s="2" t="s">
        <v>1515</v>
      </c>
      <c r="D378" s="2" t="s">
        <v>1530</v>
      </c>
      <c r="E378" s="2" t="s">
        <v>1588</v>
      </c>
      <c r="F378" s="2" t="s">
        <v>1070</v>
      </c>
      <c r="G378" s="2" t="s">
        <v>1589</v>
      </c>
      <c r="H378" s="2" t="s">
        <v>1590</v>
      </c>
      <c r="I378" s="2" t="s">
        <v>1591</v>
      </c>
      <c r="J378" s="2" t="s">
        <v>1592</v>
      </c>
      <c r="K378" s="2" t="s">
        <v>1593</v>
      </c>
      <c r="L378" s="2" t="s">
        <v>1523</v>
      </c>
      <c r="M378" s="2" t="s">
        <v>1524</v>
      </c>
      <c r="N378" s="2" t="s">
        <v>1525</v>
      </c>
      <c r="O378" s="2" t="s">
        <v>1112</v>
      </c>
      <c r="P378" s="2" t="s">
        <v>1594</v>
      </c>
      <c r="Q378" s="2" t="s">
        <v>737</v>
      </c>
      <c r="R378" s="2" t="s">
        <v>4498</v>
      </c>
      <c r="T378" s="2" t="str">
        <f t="shared" si="5"/>
        <v>Tel. +43 512 341366 Mail: direktion@vs-leitgeb1.tsn.at</v>
      </c>
    </row>
    <row r="379" spans="1:20" ht="15" customHeight="1">
      <c r="A379" s="2" t="s">
        <v>1596</v>
      </c>
      <c r="B379" s="2" t="s">
        <v>1597</v>
      </c>
      <c r="C379" s="2" t="s">
        <v>1515</v>
      </c>
      <c r="D379" s="2" t="s">
        <v>1530</v>
      </c>
      <c r="E379" s="2" t="s">
        <v>1598</v>
      </c>
      <c r="F379" s="2" t="s">
        <v>1070</v>
      </c>
      <c r="G379" s="2" t="s">
        <v>1599</v>
      </c>
      <c r="H379" s="2" t="s">
        <v>1600</v>
      </c>
      <c r="I379" s="2" t="s">
        <v>1601</v>
      </c>
      <c r="J379" s="2" t="s">
        <v>1602</v>
      </c>
      <c r="K379" s="2" t="s">
        <v>1593</v>
      </c>
      <c r="L379" s="2" t="s">
        <v>1523</v>
      </c>
      <c r="M379" s="2" t="s">
        <v>1524</v>
      </c>
      <c r="N379" s="2" t="s">
        <v>1525</v>
      </c>
      <c r="O379" s="2" t="s">
        <v>1113</v>
      </c>
      <c r="Q379" s="2" t="s">
        <v>743</v>
      </c>
      <c r="R379" s="2" t="s">
        <v>3394</v>
      </c>
      <c r="T379" s="2" t="str">
        <f t="shared" si="5"/>
        <v>Tel. +43 512 345293 Mail: direktion@vs-leitgeb2.tsn.at</v>
      </c>
    </row>
    <row r="380" spans="1:20" ht="15" customHeight="1">
      <c r="A380" s="2" t="s">
        <v>1733</v>
      </c>
      <c r="B380" s="2" t="s">
        <v>1734</v>
      </c>
      <c r="C380" s="2" t="s">
        <v>1515</v>
      </c>
      <c r="D380" s="2" t="s">
        <v>1530</v>
      </c>
      <c r="E380" s="2" t="s">
        <v>1735</v>
      </c>
      <c r="F380" s="2" t="s">
        <v>1070</v>
      </c>
      <c r="G380" s="2" t="s">
        <v>1736</v>
      </c>
      <c r="H380" s="2" t="s">
        <v>1737</v>
      </c>
      <c r="I380" s="2" t="s">
        <v>1738</v>
      </c>
      <c r="J380" s="2" t="s">
        <v>1739</v>
      </c>
      <c r="K380" s="2" t="s">
        <v>1740</v>
      </c>
      <c r="L380" s="2" t="s">
        <v>1523</v>
      </c>
      <c r="M380" s="2" t="s">
        <v>1524</v>
      </c>
      <c r="N380" s="2" t="s">
        <v>1525</v>
      </c>
      <c r="O380" s="2" t="s">
        <v>1114</v>
      </c>
      <c r="Q380" s="2" t="s">
        <v>738</v>
      </c>
      <c r="R380" s="2" t="s">
        <v>4087</v>
      </c>
      <c r="T380" s="2" t="str">
        <f t="shared" si="5"/>
        <v>Tel. +43 512 342359 Mail: direktion@vs-pradlost.tsn.at</v>
      </c>
    </row>
    <row r="381" spans="1:20" ht="15" customHeight="1">
      <c r="A381" s="2" t="s">
        <v>5141</v>
      </c>
      <c r="B381" s="2" t="s">
        <v>5142</v>
      </c>
      <c r="C381" s="2" t="s">
        <v>1515</v>
      </c>
      <c r="D381" s="2" t="s">
        <v>1530</v>
      </c>
      <c r="E381" s="2" t="s">
        <v>5143</v>
      </c>
      <c r="F381" s="2" t="s">
        <v>796</v>
      </c>
      <c r="G381" s="2" t="s">
        <v>307</v>
      </c>
      <c r="H381" s="2" t="s">
        <v>5144</v>
      </c>
      <c r="I381" s="2" t="s">
        <v>5145</v>
      </c>
      <c r="J381" s="2" t="s">
        <v>5146</v>
      </c>
      <c r="K381" s="2" t="s">
        <v>5147</v>
      </c>
      <c r="L381" s="2" t="s">
        <v>5148</v>
      </c>
      <c r="M381" s="2" t="s">
        <v>5149</v>
      </c>
      <c r="N381" s="2" t="s">
        <v>5150</v>
      </c>
      <c r="O381" s="2" t="s">
        <v>1280</v>
      </c>
      <c r="P381" s="2" t="s">
        <v>5151</v>
      </c>
      <c r="Q381" s="2" t="s">
        <v>306</v>
      </c>
      <c r="T381" s="2" t="str">
        <f t="shared" si="5"/>
        <v>Tel. +43 4877 5124 Mail: direktion@vs-praegraten.tsn.at</v>
      </c>
    </row>
    <row r="382" spans="1:20" ht="15" customHeight="1">
      <c r="A382" s="2" t="s">
        <v>4273</v>
      </c>
      <c r="B382" s="2" t="s">
        <v>4274</v>
      </c>
      <c r="C382" s="2" t="s">
        <v>1515</v>
      </c>
      <c r="D382" s="2" t="s">
        <v>1530</v>
      </c>
      <c r="E382" s="2" t="s">
        <v>4275</v>
      </c>
      <c r="F382" s="2" t="s">
        <v>748</v>
      </c>
      <c r="G382" s="2" t="s">
        <v>4276</v>
      </c>
      <c r="H382" s="2" t="s">
        <v>4277</v>
      </c>
      <c r="I382" s="2" t="s">
        <v>6890</v>
      </c>
      <c r="J382" s="2" t="s">
        <v>6891</v>
      </c>
      <c r="K382" s="2" t="s">
        <v>4278</v>
      </c>
      <c r="L382" s="2" t="s">
        <v>4279</v>
      </c>
      <c r="M382" s="2" t="s">
        <v>4280</v>
      </c>
      <c r="N382" s="2" t="s">
        <v>4281</v>
      </c>
      <c r="O382" s="2" t="s">
        <v>1230</v>
      </c>
      <c r="P382" s="2" t="s">
        <v>3964</v>
      </c>
      <c r="Q382" s="2" t="s">
        <v>733</v>
      </c>
      <c r="T382" s="2" t="str">
        <f t="shared" si="5"/>
        <v>Tel. +43 5472 6389 Mail: direktion@vs-prutz.tsn.at</v>
      </c>
    </row>
    <row r="383" spans="1:20" ht="15" customHeight="1">
      <c r="A383" s="2" t="s">
        <v>3670</v>
      </c>
      <c r="B383" s="2" t="s">
        <v>3671</v>
      </c>
      <c r="C383" s="2" t="s">
        <v>1515</v>
      </c>
      <c r="D383" s="2" t="s">
        <v>1530</v>
      </c>
      <c r="E383" s="2" t="s">
        <v>3672</v>
      </c>
      <c r="F383" s="2" t="s">
        <v>664</v>
      </c>
      <c r="G383" s="2" t="s">
        <v>3673</v>
      </c>
      <c r="H383" s="2" t="s">
        <v>3674</v>
      </c>
      <c r="I383" s="2" t="s">
        <v>3675</v>
      </c>
      <c r="J383" s="2" t="s">
        <v>3676</v>
      </c>
      <c r="K383" s="2" t="s">
        <v>3677</v>
      </c>
      <c r="L383" s="2" t="s">
        <v>3678</v>
      </c>
      <c r="M383" s="2" t="s">
        <v>3679</v>
      </c>
      <c r="N383" s="2" t="s">
        <v>3680</v>
      </c>
      <c r="O383" s="2" t="s">
        <v>1189</v>
      </c>
      <c r="P383" s="2" t="s">
        <v>3681</v>
      </c>
      <c r="Q383" s="2" t="s">
        <v>599</v>
      </c>
      <c r="R383" s="2" t="s">
        <v>4143</v>
      </c>
      <c r="T383" s="2" t="str">
        <f t="shared" si="5"/>
        <v>Tel. +43 5337 63901 Mail: direktion@vs-radfeld.tsn.at</v>
      </c>
    </row>
    <row r="384" spans="1:20" ht="15" customHeight="1">
      <c r="A384" s="2" t="s">
        <v>5671</v>
      </c>
      <c r="B384" s="2" t="s">
        <v>5672</v>
      </c>
      <c r="C384" s="2" t="s">
        <v>1515</v>
      </c>
      <c r="D384" s="2" t="s">
        <v>1530</v>
      </c>
      <c r="E384" s="2" t="s">
        <v>5673</v>
      </c>
      <c r="F384" s="2" t="s">
        <v>474</v>
      </c>
      <c r="G384" s="2" t="s">
        <v>320</v>
      </c>
      <c r="H384" s="2" t="s">
        <v>5674</v>
      </c>
      <c r="I384" s="2" t="s">
        <v>5675</v>
      </c>
      <c r="J384" s="2" t="s">
        <v>5676</v>
      </c>
      <c r="K384" s="2" t="s">
        <v>5677</v>
      </c>
      <c r="L384" s="2" t="s">
        <v>5678</v>
      </c>
      <c r="M384" s="2" t="s">
        <v>5679</v>
      </c>
      <c r="N384" s="2" t="s">
        <v>5680</v>
      </c>
      <c r="O384" s="2" t="s">
        <v>6976</v>
      </c>
      <c r="P384" s="2" t="s">
        <v>6977</v>
      </c>
      <c r="Q384" s="2" t="s">
        <v>319</v>
      </c>
      <c r="R384" s="2" t="s">
        <v>2928</v>
      </c>
      <c r="T384" s="2" t="str">
        <f t="shared" si="5"/>
        <v>Tel. +43 664 1204963 Mail: direktion@vs-ramsau.tsn.at</v>
      </c>
    </row>
    <row r="385" spans="1:20" ht="15" customHeight="1">
      <c r="A385" s="2" t="s">
        <v>2819</v>
      </c>
      <c r="B385" s="2" t="s">
        <v>2820</v>
      </c>
      <c r="C385" s="2" t="s">
        <v>1515</v>
      </c>
      <c r="D385" s="2" t="s">
        <v>1530</v>
      </c>
      <c r="E385" s="2" t="s">
        <v>2821</v>
      </c>
      <c r="F385" s="2" t="s">
        <v>2201</v>
      </c>
      <c r="G385" s="2" t="s">
        <v>7</v>
      </c>
      <c r="H385" s="2" t="s">
        <v>2822</v>
      </c>
      <c r="I385" s="2" t="s">
        <v>2823</v>
      </c>
      <c r="J385" s="2" t="s">
        <v>2824</v>
      </c>
      <c r="K385" s="2" t="s">
        <v>2825</v>
      </c>
      <c r="L385" s="2" t="s">
        <v>2826</v>
      </c>
      <c r="M385" s="2" t="s">
        <v>2827</v>
      </c>
      <c r="N385" s="2" t="s">
        <v>2828</v>
      </c>
      <c r="O385" s="2" t="s">
        <v>1014</v>
      </c>
      <c r="Q385" s="2" t="s">
        <v>6</v>
      </c>
      <c r="R385" s="2" t="s">
        <v>6335</v>
      </c>
      <c r="T385" s="2" t="str">
        <f t="shared" si="5"/>
        <v>Tel. +43 5232 81107 Mail: direktion@vs-ranggen.tsn.at</v>
      </c>
    </row>
    <row r="386" spans="1:20" ht="15" customHeight="1">
      <c r="A386" s="2" t="s">
        <v>1749</v>
      </c>
      <c r="B386" s="2" t="s">
        <v>1750</v>
      </c>
      <c r="C386" s="2" t="s">
        <v>1515</v>
      </c>
      <c r="D386" s="2" t="s">
        <v>1530</v>
      </c>
      <c r="E386" s="2" t="s">
        <v>1751</v>
      </c>
      <c r="F386" s="2" t="s">
        <v>1070</v>
      </c>
      <c r="G386" s="2" t="s">
        <v>1752</v>
      </c>
      <c r="H386" s="2" t="s">
        <v>1753</v>
      </c>
      <c r="I386" s="2" t="s">
        <v>1754</v>
      </c>
      <c r="J386" s="2" t="s">
        <v>1755</v>
      </c>
      <c r="K386" s="2" t="s">
        <v>1756</v>
      </c>
      <c r="L386" s="2" t="s">
        <v>1523</v>
      </c>
      <c r="M386" s="2" t="s">
        <v>1524</v>
      </c>
      <c r="N386" s="2" t="s">
        <v>1525</v>
      </c>
      <c r="O386" s="2" t="s">
        <v>1115</v>
      </c>
      <c r="P386" s="2" t="s">
        <v>1757</v>
      </c>
      <c r="Q386" s="2" t="s">
        <v>372</v>
      </c>
      <c r="R386" s="2" t="s">
        <v>2071</v>
      </c>
      <c r="T386" s="2" t="str">
        <f t="shared" ref="T386:T449" si="6">"Tel."&amp;" "&amp;O386&amp;" "&amp;"Mail:"&amp;" "&amp;Q386</f>
        <v>Tel. +43 512 344277 Mail: direktion@vs-reichenau.tsn.at</v>
      </c>
    </row>
    <row r="387" spans="1:20" ht="15" customHeight="1">
      <c r="A387" s="2" t="s">
        <v>5887</v>
      </c>
      <c r="B387" s="2" t="s">
        <v>5888</v>
      </c>
      <c r="C387" s="2" t="s">
        <v>1515</v>
      </c>
      <c r="D387" s="2" t="s">
        <v>1530</v>
      </c>
      <c r="E387" s="2" t="s">
        <v>5889</v>
      </c>
      <c r="F387" s="2" t="s">
        <v>664</v>
      </c>
      <c r="G387" s="2" t="s">
        <v>5890</v>
      </c>
      <c r="H387" s="2" t="s">
        <v>5891</v>
      </c>
      <c r="I387" s="2" t="s">
        <v>5892</v>
      </c>
      <c r="J387" s="2" t="s">
        <v>5893</v>
      </c>
      <c r="K387" s="2" t="s">
        <v>5894</v>
      </c>
      <c r="L387" s="2" t="s">
        <v>5895</v>
      </c>
      <c r="M387" s="2" t="s">
        <v>5896</v>
      </c>
      <c r="N387" s="2" t="s">
        <v>5897</v>
      </c>
      <c r="O387" s="2" t="s">
        <v>1190</v>
      </c>
      <c r="Q387" s="2" t="s">
        <v>600</v>
      </c>
      <c r="R387" s="2" t="s">
        <v>2356</v>
      </c>
      <c r="T387" s="2" t="str">
        <f t="shared" si="6"/>
        <v>Tel. +43 5373 6132615 Mail: direktion@vs-reitamberg.tsn.at</v>
      </c>
    </row>
    <row r="388" spans="1:20" ht="15" customHeight="1">
      <c r="A388" s="2" t="s">
        <v>3481</v>
      </c>
      <c r="B388" s="2" t="s">
        <v>3482</v>
      </c>
      <c r="C388" s="2" t="s">
        <v>1515</v>
      </c>
      <c r="D388" s="2" t="s">
        <v>1530</v>
      </c>
      <c r="E388" s="2" t="s">
        <v>3483</v>
      </c>
      <c r="F388" s="2" t="s">
        <v>345</v>
      </c>
      <c r="G388" s="2" t="s">
        <v>6819</v>
      </c>
      <c r="H388" s="2" t="s">
        <v>6820</v>
      </c>
      <c r="I388" s="2" t="s">
        <v>6821</v>
      </c>
      <c r="J388" s="2" t="s">
        <v>6822</v>
      </c>
      <c r="K388" s="2" t="s">
        <v>3484</v>
      </c>
      <c r="L388" s="2" t="s">
        <v>3485</v>
      </c>
      <c r="M388" s="2" t="s">
        <v>3486</v>
      </c>
      <c r="N388" s="2" t="s">
        <v>3487</v>
      </c>
      <c r="O388" s="2" t="s">
        <v>1144</v>
      </c>
      <c r="P388" s="2" t="s">
        <v>6823</v>
      </c>
      <c r="Q388" s="2" t="s">
        <v>705</v>
      </c>
      <c r="R388" s="2" t="s">
        <v>2250</v>
      </c>
      <c r="T388" s="2" t="str">
        <f t="shared" si="6"/>
        <v>Tel. +43 5356 75433 Mail: direktion@vs-rbkitzbuehel.tsn.at</v>
      </c>
    </row>
    <row r="389" spans="1:20" ht="15" customHeight="1">
      <c r="A389" s="2" t="s">
        <v>2829</v>
      </c>
      <c r="B389" s="2" t="s">
        <v>2830</v>
      </c>
      <c r="C389" s="2" t="s">
        <v>1515</v>
      </c>
      <c r="D389" s="2" t="s">
        <v>1530</v>
      </c>
      <c r="E389" s="2" t="s">
        <v>2831</v>
      </c>
      <c r="F389" s="2" t="s">
        <v>2201</v>
      </c>
      <c r="G389" s="2" t="s">
        <v>2832</v>
      </c>
      <c r="H389" s="2" t="s">
        <v>2833</v>
      </c>
      <c r="I389" s="2" t="s">
        <v>6726</v>
      </c>
      <c r="J389" s="2" t="s">
        <v>6727</v>
      </c>
      <c r="K389" s="2" t="s">
        <v>2834</v>
      </c>
      <c r="L389" s="2" t="s">
        <v>2835</v>
      </c>
      <c r="M389" s="2" t="s">
        <v>2836</v>
      </c>
      <c r="N389" s="2" t="s">
        <v>2837</v>
      </c>
      <c r="O389" s="2" t="s">
        <v>1015</v>
      </c>
      <c r="Q389" s="2" t="s">
        <v>8</v>
      </c>
      <c r="R389" s="2" t="s">
        <v>5163</v>
      </c>
      <c r="T389" s="2" t="str">
        <f t="shared" si="6"/>
        <v>Tel. +43 5212 3576 Mail: direktion@vs-reith-seefeld.tsn.at</v>
      </c>
    </row>
    <row r="390" spans="1:20" ht="15" customHeight="1">
      <c r="A390" s="2" t="s">
        <v>3709</v>
      </c>
      <c r="B390" s="2" t="s">
        <v>3710</v>
      </c>
      <c r="C390" s="2" t="s">
        <v>1515</v>
      </c>
      <c r="D390" s="2" t="s">
        <v>1530</v>
      </c>
      <c r="E390" s="2" t="s">
        <v>3711</v>
      </c>
      <c r="F390" s="2" t="s">
        <v>664</v>
      </c>
      <c r="G390" s="2" t="s">
        <v>3699</v>
      </c>
      <c r="H390" s="2" t="s">
        <v>3700</v>
      </c>
      <c r="I390" s="2" t="s">
        <v>3712</v>
      </c>
      <c r="J390" s="2" t="s">
        <v>3713</v>
      </c>
      <c r="K390" s="2" t="s">
        <v>3714</v>
      </c>
      <c r="L390" s="2" t="s">
        <v>3704</v>
      </c>
      <c r="M390" s="2" t="s">
        <v>3705</v>
      </c>
      <c r="N390" s="2" t="s">
        <v>3706</v>
      </c>
      <c r="O390" s="2" t="s">
        <v>6849</v>
      </c>
      <c r="Q390" s="2" t="s">
        <v>601</v>
      </c>
      <c r="R390" s="2" t="s">
        <v>4850</v>
      </c>
      <c r="T390" s="2" t="str">
        <f t="shared" si="6"/>
        <v>Tel. +43 676 83459604 Mail: direktion@vs-reithia.tsn.at</v>
      </c>
    </row>
    <row r="391" spans="1:20" ht="15" customHeight="1">
      <c r="A391" s="2" t="s">
        <v>3750</v>
      </c>
      <c r="B391" s="2" t="s">
        <v>3751</v>
      </c>
      <c r="C391" s="2" t="s">
        <v>1515</v>
      </c>
      <c r="D391" s="2" t="s">
        <v>1530</v>
      </c>
      <c r="E391" s="2" t="s">
        <v>3752</v>
      </c>
      <c r="F391" s="2" t="s">
        <v>664</v>
      </c>
      <c r="G391" s="2" t="s">
        <v>3753</v>
      </c>
      <c r="H391" s="2" t="s">
        <v>3754</v>
      </c>
      <c r="I391" s="2" t="s">
        <v>3755</v>
      </c>
      <c r="J391" s="2" t="s">
        <v>3756</v>
      </c>
      <c r="K391" s="2" t="s">
        <v>3757</v>
      </c>
      <c r="L391" s="2" t="s">
        <v>3758</v>
      </c>
      <c r="M391" s="2" t="s">
        <v>3759</v>
      </c>
      <c r="N391" s="2" t="s">
        <v>3760</v>
      </c>
      <c r="O391" s="2" t="s">
        <v>1179</v>
      </c>
      <c r="P391" s="2" t="s">
        <v>3761</v>
      </c>
      <c r="Q391" s="2" t="s">
        <v>1459</v>
      </c>
      <c r="R391" s="2" t="s">
        <v>3119</v>
      </c>
      <c r="T391" s="2" t="str">
        <f t="shared" si="6"/>
        <v>Tel. +43 5373 618125 Mail: direktion@vs-rettenschoess.tsn.at</v>
      </c>
    </row>
    <row r="392" spans="1:20" ht="15" customHeight="1">
      <c r="A392" s="2" t="s">
        <v>4926</v>
      </c>
      <c r="B392" s="2" t="s">
        <v>4927</v>
      </c>
      <c r="C392" s="2" t="s">
        <v>1515</v>
      </c>
      <c r="D392" s="2" t="s">
        <v>1530</v>
      </c>
      <c r="E392" s="2" t="s">
        <v>4928</v>
      </c>
      <c r="F392" s="2" t="s">
        <v>862</v>
      </c>
      <c r="G392" s="2" t="s">
        <v>1481</v>
      </c>
      <c r="H392" s="2" t="s">
        <v>4929</v>
      </c>
      <c r="I392" s="2" t="s">
        <v>4930</v>
      </c>
      <c r="J392" s="2" t="s">
        <v>4931</v>
      </c>
      <c r="K392" s="2" t="s">
        <v>4932</v>
      </c>
      <c r="L392" s="2" t="s">
        <v>4933</v>
      </c>
      <c r="M392" s="2" t="s">
        <v>4789</v>
      </c>
      <c r="N392" s="2" t="s">
        <v>862</v>
      </c>
      <c r="O392" s="2" t="s">
        <v>1321</v>
      </c>
      <c r="P392" s="2" t="s">
        <v>4934</v>
      </c>
      <c r="Q392" s="2" t="s">
        <v>268</v>
      </c>
      <c r="R392" s="2" t="s">
        <v>3738</v>
      </c>
      <c r="T392" s="2" t="str">
        <f t="shared" si="6"/>
        <v>Tel. +43 5672 7231320 Mail: direktion@vs-reutte.tsn.at</v>
      </c>
    </row>
    <row r="393" spans="1:20" ht="15" customHeight="1">
      <c r="A393" s="2" t="s">
        <v>5579</v>
      </c>
      <c r="B393" s="2" t="s">
        <v>5580</v>
      </c>
      <c r="C393" s="2" t="s">
        <v>1515</v>
      </c>
      <c r="D393" s="2" t="s">
        <v>1530</v>
      </c>
      <c r="E393" s="2" t="s">
        <v>5581</v>
      </c>
      <c r="F393" s="2" t="s">
        <v>474</v>
      </c>
      <c r="G393" s="2" t="s">
        <v>322</v>
      </c>
      <c r="H393" s="2" t="s">
        <v>5582</v>
      </c>
      <c r="I393" s="2" t="s">
        <v>5583</v>
      </c>
      <c r="J393" s="2" t="s">
        <v>5584</v>
      </c>
      <c r="K393" s="2" t="s">
        <v>5585</v>
      </c>
      <c r="L393" s="2" t="s">
        <v>5586</v>
      </c>
      <c r="M393" s="2" t="s">
        <v>5587</v>
      </c>
      <c r="N393" s="2" t="s">
        <v>5588</v>
      </c>
      <c r="O393" s="2" t="s">
        <v>1367</v>
      </c>
      <c r="P393" s="2" t="s">
        <v>6964</v>
      </c>
      <c r="Q393" s="2" t="s">
        <v>321</v>
      </c>
      <c r="R393" s="2" t="s">
        <v>1723</v>
      </c>
      <c r="T393" s="2" t="str">
        <f t="shared" si="6"/>
        <v>Tel. +43 5283 2308 Mail: direktion@vs-ried-zillertal.tsn.at</v>
      </c>
    </row>
    <row r="394" spans="1:20" ht="15" customHeight="1">
      <c r="A394" s="2" t="s">
        <v>4338</v>
      </c>
      <c r="B394" s="2" t="s">
        <v>4339</v>
      </c>
      <c r="C394" s="2" t="s">
        <v>1515</v>
      </c>
      <c r="D394" s="2" t="s">
        <v>1530</v>
      </c>
      <c r="E394" s="2" t="s">
        <v>4340</v>
      </c>
      <c r="F394" s="2" t="s">
        <v>748</v>
      </c>
      <c r="G394" s="2" t="s">
        <v>735</v>
      </c>
      <c r="H394" s="2" t="s">
        <v>4341</v>
      </c>
      <c r="I394" s="2" t="s">
        <v>4342</v>
      </c>
      <c r="J394" s="2" t="s">
        <v>4343</v>
      </c>
      <c r="K394" s="2" t="s">
        <v>4344</v>
      </c>
      <c r="L394" s="2" t="s">
        <v>4345</v>
      </c>
      <c r="M394" s="2" t="s">
        <v>4346</v>
      </c>
      <c r="N394" s="2" t="s">
        <v>4347</v>
      </c>
      <c r="O394" s="2" t="s">
        <v>1467</v>
      </c>
      <c r="P394" s="2" t="s">
        <v>4348</v>
      </c>
      <c r="Q394" s="2" t="s">
        <v>734</v>
      </c>
      <c r="T394" s="2" t="str">
        <f t="shared" si="6"/>
        <v>Tel. +43 650 9750122 Mail: direktion@vs-ried-oberinntal.tsn.at</v>
      </c>
    </row>
    <row r="395" spans="1:20" ht="15" customHeight="1">
      <c r="A395" s="2" t="s">
        <v>2427</v>
      </c>
      <c r="B395" s="2" t="s">
        <v>2428</v>
      </c>
      <c r="C395" s="2" t="s">
        <v>1515</v>
      </c>
      <c r="D395" s="2" t="s">
        <v>1530</v>
      </c>
      <c r="E395" s="2" t="s">
        <v>2429</v>
      </c>
      <c r="F395" s="2" t="s">
        <v>241</v>
      </c>
      <c r="G395" s="2" t="s">
        <v>6687</v>
      </c>
      <c r="H395" s="2" t="s">
        <v>6688</v>
      </c>
      <c r="I395" s="2" t="s">
        <v>2430</v>
      </c>
      <c r="J395" s="2" t="s">
        <v>2431</v>
      </c>
      <c r="K395" s="2" t="s">
        <v>2432</v>
      </c>
      <c r="L395" s="2" t="s">
        <v>2433</v>
      </c>
      <c r="M395" s="2" t="s">
        <v>2434</v>
      </c>
      <c r="N395" s="2" t="s">
        <v>2435</v>
      </c>
      <c r="O395" s="2" t="s">
        <v>1057</v>
      </c>
      <c r="P395" s="2" t="s">
        <v>6689</v>
      </c>
      <c r="Q395" s="2" t="s">
        <v>180</v>
      </c>
      <c r="R395" s="2" t="s">
        <v>3010</v>
      </c>
      <c r="T395" s="2" t="str">
        <f t="shared" si="6"/>
        <v>Tel. +43 5262 64621 Mail: direktion@vs-rietz.tsn.at</v>
      </c>
    </row>
    <row r="396" spans="1:20" ht="15" customHeight="1">
      <c r="A396" s="2" t="s">
        <v>4570</v>
      </c>
      <c r="B396" s="2" t="s">
        <v>4571</v>
      </c>
      <c r="C396" s="2" t="s">
        <v>1515</v>
      </c>
      <c r="D396" s="2" t="s">
        <v>1530</v>
      </c>
      <c r="E396" s="2" t="s">
        <v>4572</v>
      </c>
      <c r="F396" s="2" t="s">
        <v>748</v>
      </c>
      <c r="G396" s="2" t="s">
        <v>4502</v>
      </c>
      <c r="H396" s="2" t="s">
        <v>4503</v>
      </c>
      <c r="K396" s="2" t="s">
        <v>4573</v>
      </c>
      <c r="L396" s="2" t="s">
        <v>4494</v>
      </c>
      <c r="M396" s="2" t="s">
        <v>4495</v>
      </c>
      <c r="N396" s="2" t="s">
        <v>4574</v>
      </c>
      <c r="O396" s="2" t="s">
        <v>1231</v>
      </c>
      <c r="P396" s="2" t="s">
        <v>4506</v>
      </c>
      <c r="Q396" s="2" t="s">
        <v>792</v>
      </c>
      <c r="R396" s="2" t="s">
        <v>4162</v>
      </c>
      <c r="T396" s="2" t="str">
        <f t="shared" si="6"/>
        <v>Tel. +43 5442 64762 Mail: direktion@vs-rifenal.tsn.at</v>
      </c>
    </row>
    <row r="397" spans="1:20" ht="15" customHeight="1">
      <c r="A397" s="2" t="s">
        <v>2750</v>
      </c>
      <c r="B397" s="2" t="s">
        <v>2751</v>
      </c>
      <c r="C397" s="2" t="s">
        <v>1515</v>
      </c>
      <c r="D397" s="2" t="s">
        <v>1530</v>
      </c>
      <c r="E397" s="2" t="s">
        <v>2752</v>
      </c>
      <c r="F397" s="2" t="s">
        <v>2061</v>
      </c>
      <c r="G397" s="2" t="s">
        <v>47</v>
      </c>
      <c r="H397" s="2" t="s">
        <v>2753</v>
      </c>
      <c r="I397" s="2" t="s">
        <v>2754</v>
      </c>
      <c r="J397" s="2" t="s">
        <v>2755</v>
      </c>
      <c r="K397" s="2" t="s">
        <v>2756</v>
      </c>
      <c r="L397" s="2" t="s">
        <v>2757</v>
      </c>
      <c r="M397" s="2" t="s">
        <v>2758</v>
      </c>
      <c r="N397" s="2" t="s">
        <v>2759</v>
      </c>
      <c r="O397" s="2" t="s">
        <v>968</v>
      </c>
      <c r="P397" s="2" t="s">
        <v>2760</v>
      </c>
      <c r="Q397" s="2" t="s">
        <v>46</v>
      </c>
      <c r="R397" s="2" t="s">
        <v>5432</v>
      </c>
      <c r="T397" s="2" t="str">
        <f t="shared" si="6"/>
        <v>Tel. +43 5223 78190 Mail: direktion@vs-rinn.tsn.at</v>
      </c>
    </row>
    <row r="398" spans="1:20" ht="15" customHeight="1">
      <c r="A398" s="2" t="s">
        <v>2437</v>
      </c>
      <c r="B398" s="2" t="s">
        <v>2438</v>
      </c>
      <c r="C398" s="2" t="s">
        <v>1515</v>
      </c>
      <c r="D398" s="2" t="s">
        <v>1530</v>
      </c>
      <c r="E398" s="2" t="s">
        <v>2439</v>
      </c>
      <c r="F398" s="2" t="s">
        <v>241</v>
      </c>
      <c r="G398" s="2" t="s">
        <v>2440</v>
      </c>
      <c r="H398" s="2" t="s">
        <v>2441</v>
      </c>
      <c r="I398" s="2" t="s">
        <v>2442</v>
      </c>
      <c r="J398" s="2" t="s">
        <v>2443</v>
      </c>
      <c r="K398" s="2" t="s">
        <v>2444</v>
      </c>
      <c r="L398" s="2" t="s">
        <v>2445</v>
      </c>
      <c r="M398" s="2" t="s">
        <v>2446</v>
      </c>
      <c r="N398" s="2" t="s">
        <v>2447</v>
      </c>
      <c r="O398" s="2" t="s">
        <v>1058</v>
      </c>
      <c r="P398" s="2" t="s">
        <v>2448</v>
      </c>
      <c r="Q398" s="2" t="s">
        <v>181</v>
      </c>
      <c r="R398" s="2" t="s">
        <v>3211</v>
      </c>
      <c r="T398" s="2" t="str">
        <f t="shared" si="6"/>
        <v>Tel. +43 5417 5317 Mail: direktion@vs-roppen.tsn.at</v>
      </c>
    </row>
    <row r="399" spans="1:20" ht="15" customHeight="1">
      <c r="A399" s="2" t="s">
        <v>3184</v>
      </c>
      <c r="B399" s="2" t="s">
        <v>3185</v>
      </c>
      <c r="C399" s="2" t="s">
        <v>1515</v>
      </c>
      <c r="D399" s="2" t="s">
        <v>1530</v>
      </c>
      <c r="E399" s="2" t="s">
        <v>3186</v>
      </c>
      <c r="F399" s="2" t="s">
        <v>345</v>
      </c>
      <c r="G399" s="2" t="s">
        <v>1146</v>
      </c>
      <c r="H399" s="2" t="s">
        <v>3187</v>
      </c>
      <c r="I399" s="2" t="s">
        <v>6765</v>
      </c>
      <c r="J399" s="2" t="s">
        <v>6766</v>
      </c>
      <c r="K399" s="2" t="s">
        <v>3188</v>
      </c>
      <c r="L399" s="2" t="s">
        <v>3116</v>
      </c>
      <c r="M399" s="2" t="s">
        <v>3117</v>
      </c>
      <c r="N399" s="2" t="s">
        <v>3189</v>
      </c>
      <c r="O399" s="2" t="s">
        <v>1145</v>
      </c>
      <c r="P399" s="2" t="s">
        <v>3190</v>
      </c>
      <c r="Q399" s="2" t="s">
        <v>706</v>
      </c>
      <c r="R399" s="2" t="s">
        <v>3542</v>
      </c>
      <c r="T399" s="2" t="str">
        <f t="shared" si="6"/>
        <v>Tel. +43 5354 56472 Mail: direktion@vs-rosenegg.tsn.at</v>
      </c>
    </row>
    <row r="400" spans="1:20" ht="15" customHeight="1">
      <c r="A400" s="2" t="s">
        <v>2838</v>
      </c>
      <c r="B400" s="2" t="s">
        <v>2839</v>
      </c>
      <c r="C400" s="2" t="s">
        <v>1515</v>
      </c>
      <c r="D400" s="2" t="s">
        <v>1530</v>
      </c>
      <c r="E400" s="2" t="s">
        <v>2840</v>
      </c>
      <c r="F400" s="2" t="s">
        <v>2061</v>
      </c>
      <c r="G400" s="2" t="s">
        <v>2841</v>
      </c>
      <c r="H400" s="2" t="s">
        <v>2842</v>
      </c>
      <c r="I400" s="2" t="s">
        <v>2843</v>
      </c>
      <c r="J400" s="2" t="s">
        <v>2844</v>
      </c>
      <c r="K400" s="2" t="s">
        <v>2845</v>
      </c>
      <c r="L400" s="2" t="s">
        <v>2766</v>
      </c>
      <c r="M400" s="2" t="s">
        <v>2767</v>
      </c>
      <c r="N400" s="2" t="s">
        <v>2768</v>
      </c>
      <c r="O400" s="2" t="s">
        <v>969</v>
      </c>
      <c r="P400" s="2" t="s">
        <v>2846</v>
      </c>
      <c r="Q400" s="2" t="s">
        <v>48</v>
      </c>
      <c r="R400" s="2" t="s">
        <v>2161</v>
      </c>
      <c r="T400" s="2" t="str">
        <f t="shared" si="6"/>
        <v>Tel. +43 512 24511410 Mail: direktion@vs-rum.tsn.at</v>
      </c>
    </row>
    <row r="401" spans="1:20" ht="15" customHeight="1">
      <c r="A401" s="2" t="s">
        <v>1717</v>
      </c>
      <c r="B401" s="2" t="s">
        <v>1718</v>
      </c>
      <c r="C401" s="2" t="s">
        <v>1515</v>
      </c>
      <c r="D401" s="2" t="s">
        <v>1530</v>
      </c>
      <c r="E401" s="2" t="s">
        <v>1719</v>
      </c>
      <c r="F401" s="2" t="s">
        <v>1070</v>
      </c>
      <c r="G401" s="2" t="s">
        <v>374</v>
      </c>
      <c r="H401" s="2" t="s">
        <v>1720</v>
      </c>
      <c r="I401" s="2" t="s">
        <v>6615</v>
      </c>
      <c r="J401" s="2" t="s">
        <v>6616</v>
      </c>
      <c r="K401" s="2" t="s">
        <v>1721</v>
      </c>
      <c r="L401" s="2" t="s">
        <v>1523</v>
      </c>
      <c r="M401" s="2" t="s">
        <v>1524</v>
      </c>
      <c r="N401" s="2" t="s">
        <v>1525</v>
      </c>
      <c r="O401" s="2" t="s">
        <v>1116</v>
      </c>
      <c r="P401" s="2" t="s">
        <v>1722</v>
      </c>
      <c r="Q401" s="2" t="s">
        <v>1402</v>
      </c>
      <c r="R401" s="2" t="s">
        <v>5620</v>
      </c>
      <c r="T401" s="2" t="str">
        <f t="shared" si="6"/>
        <v>Tel. +43 512 584870 Mail: direktion@vs-saggen.tsn.at</v>
      </c>
    </row>
    <row r="402" spans="1:20" ht="15" customHeight="1">
      <c r="A402" s="2" t="s">
        <v>2132</v>
      </c>
      <c r="B402" s="2" t="s">
        <v>2133</v>
      </c>
      <c r="C402" s="2" t="s">
        <v>1515</v>
      </c>
      <c r="D402" s="2" t="s">
        <v>1530</v>
      </c>
      <c r="E402" s="2" t="s">
        <v>2134</v>
      </c>
      <c r="F402" s="2" t="s">
        <v>241</v>
      </c>
      <c r="G402" s="2" t="s">
        <v>184</v>
      </c>
      <c r="H402" s="2" t="s">
        <v>2135</v>
      </c>
      <c r="I402" s="2" t="s">
        <v>2136</v>
      </c>
      <c r="J402" s="2" t="s">
        <v>2137</v>
      </c>
      <c r="K402" s="2" t="s">
        <v>2138</v>
      </c>
      <c r="L402" s="2" t="s">
        <v>2139</v>
      </c>
      <c r="M402" s="2" t="s">
        <v>2140</v>
      </c>
      <c r="N402" s="2" t="s">
        <v>2141</v>
      </c>
      <c r="O402" s="2" t="s">
        <v>1059</v>
      </c>
      <c r="P402" s="2" t="s">
        <v>2142</v>
      </c>
      <c r="Q402" s="2" t="s">
        <v>183</v>
      </c>
      <c r="R402" s="2" t="s">
        <v>2370</v>
      </c>
      <c r="T402" s="2" t="str">
        <f t="shared" si="6"/>
        <v>Tel. +43 5252 6577 Mail: direktion@vs-sautens.tsn.at</v>
      </c>
    </row>
    <row r="403" spans="1:20" ht="15" customHeight="1">
      <c r="A403" s="2" t="s">
        <v>2808</v>
      </c>
      <c r="B403" s="2" t="s">
        <v>2809</v>
      </c>
      <c r="C403" s="2" t="s">
        <v>1515</v>
      </c>
      <c r="D403" s="2" t="s">
        <v>1530</v>
      </c>
      <c r="E403" s="2" t="s">
        <v>2810</v>
      </c>
      <c r="F403" s="2" t="s">
        <v>2201</v>
      </c>
      <c r="G403" s="2" t="s">
        <v>2811</v>
      </c>
      <c r="H403" s="2" t="s">
        <v>2812</v>
      </c>
      <c r="I403" s="2" t="s">
        <v>6724</v>
      </c>
      <c r="J403" s="2" t="s">
        <v>6725</v>
      </c>
      <c r="K403" s="2" t="s">
        <v>2813</v>
      </c>
      <c r="L403" s="2" t="s">
        <v>2814</v>
      </c>
      <c r="M403" s="2" t="s">
        <v>2815</v>
      </c>
      <c r="N403" s="2" t="s">
        <v>2816</v>
      </c>
      <c r="O403" s="2" t="s">
        <v>1016</v>
      </c>
      <c r="P403" s="2" t="s">
        <v>2817</v>
      </c>
      <c r="Q403" s="2" t="s">
        <v>394</v>
      </c>
      <c r="R403" s="2" t="s">
        <v>5058</v>
      </c>
      <c r="T403" s="2" t="str">
        <f t="shared" si="6"/>
        <v>Tel. +43 5213 5297 Mail: direktion@vs-scharnitz.tsn.at</v>
      </c>
    </row>
    <row r="404" spans="1:20" ht="15" customHeight="1">
      <c r="A404" s="2" t="s">
        <v>4996</v>
      </c>
      <c r="B404" s="2" t="s">
        <v>4997</v>
      </c>
      <c r="C404" s="2" t="s">
        <v>1515</v>
      </c>
      <c r="D404" s="2" t="s">
        <v>1530</v>
      </c>
      <c r="E404" s="2" t="s">
        <v>4998</v>
      </c>
      <c r="F404" s="2" t="s">
        <v>862</v>
      </c>
      <c r="G404" s="2" t="s">
        <v>274</v>
      </c>
      <c r="H404" s="2" t="s">
        <v>5062</v>
      </c>
      <c r="I404" s="2" t="s">
        <v>4999</v>
      </c>
      <c r="J404" s="2" t="s">
        <v>5000</v>
      </c>
      <c r="K404" s="2" t="s">
        <v>5001</v>
      </c>
      <c r="L404" s="2" t="s">
        <v>5002</v>
      </c>
      <c r="M404" s="2" t="s">
        <v>5003</v>
      </c>
      <c r="N404" s="2" t="s">
        <v>5004</v>
      </c>
      <c r="O404" s="2" t="s">
        <v>1322</v>
      </c>
      <c r="Q404" s="2" t="s">
        <v>269</v>
      </c>
      <c r="R404" s="2" t="s">
        <v>1748</v>
      </c>
      <c r="T404" s="2" t="str">
        <f t="shared" si="6"/>
        <v>Tel. +43 5675 6243 Mail: direktion@vs-schattwald.tsn.at</v>
      </c>
    </row>
    <row r="405" spans="1:20" ht="15" customHeight="1">
      <c r="A405" s="2" t="s">
        <v>3773</v>
      </c>
      <c r="B405" s="2" t="s">
        <v>3774</v>
      </c>
      <c r="C405" s="2" t="s">
        <v>1515</v>
      </c>
      <c r="D405" s="2" t="s">
        <v>1530</v>
      </c>
      <c r="E405" s="2" t="s">
        <v>3775</v>
      </c>
      <c r="F405" s="2" t="s">
        <v>664</v>
      </c>
      <c r="G405" s="2" t="s">
        <v>603</v>
      </c>
      <c r="H405" s="2" t="s">
        <v>3776</v>
      </c>
      <c r="I405" s="2" t="s">
        <v>3777</v>
      </c>
      <c r="J405" s="2" t="s">
        <v>3778</v>
      </c>
      <c r="K405" s="2" t="s">
        <v>3779</v>
      </c>
      <c r="L405" s="2" t="s">
        <v>3780</v>
      </c>
      <c r="M405" s="2" t="s">
        <v>3781</v>
      </c>
      <c r="N405" s="2" t="s">
        <v>3782</v>
      </c>
      <c r="O405" s="2" t="s">
        <v>3783</v>
      </c>
      <c r="P405" s="2" t="s">
        <v>3784</v>
      </c>
      <c r="Q405" s="2" t="s">
        <v>602</v>
      </c>
      <c r="R405" s="2" t="s">
        <v>1848</v>
      </c>
      <c r="T405" s="2" t="str">
        <f t="shared" si="6"/>
        <v>Tel. +43 5358 858830 Mail: direktion@vs-scheffau.tsn.at</v>
      </c>
    </row>
    <row r="406" spans="1:20" ht="15" customHeight="1">
      <c r="A406" s="2" t="s">
        <v>5108</v>
      </c>
      <c r="B406" s="2" t="s">
        <v>5109</v>
      </c>
      <c r="C406" s="2" t="s">
        <v>1515</v>
      </c>
      <c r="D406" s="2" t="s">
        <v>1530</v>
      </c>
      <c r="E406" s="2" t="s">
        <v>5110</v>
      </c>
      <c r="F406" s="2" t="s">
        <v>796</v>
      </c>
      <c r="G406" s="2" t="s">
        <v>309</v>
      </c>
      <c r="H406" s="2" t="s">
        <v>5111</v>
      </c>
      <c r="I406" s="2" t="s">
        <v>5112</v>
      </c>
      <c r="J406" s="2" t="s">
        <v>5113</v>
      </c>
      <c r="K406" s="2" t="s">
        <v>5114</v>
      </c>
      <c r="L406" s="2" t="s">
        <v>5115</v>
      </c>
      <c r="M406" s="2" t="s">
        <v>5116</v>
      </c>
      <c r="N406" s="2" t="s">
        <v>5117</v>
      </c>
      <c r="O406" s="2" t="s">
        <v>5118</v>
      </c>
      <c r="Q406" s="2" t="s">
        <v>308</v>
      </c>
      <c r="T406" s="2" t="str">
        <f t="shared" si="6"/>
        <v>Tel. +43 4853 521320 Mail: direktion@vs-schlaiten.tsn.at</v>
      </c>
    </row>
    <row r="407" spans="1:20" ht="15" customHeight="1">
      <c r="A407" s="2" t="s">
        <v>5642</v>
      </c>
      <c r="B407" s="2" t="s">
        <v>5643</v>
      </c>
      <c r="C407" s="2" t="s">
        <v>1515</v>
      </c>
      <c r="D407" s="2" t="s">
        <v>1530</v>
      </c>
      <c r="E407" s="2" t="s">
        <v>5644</v>
      </c>
      <c r="F407" s="2" t="s">
        <v>474</v>
      </c>
      <c r="G407" s="2" t="s">
        <v>5645</v>
      </c>
      <c r="H407" s="2" t="s">
        <v>5646</v>
      </c>
      <c r="I407" s="2" t="s">
        <v>5647</v>
      </c>
      <c r="J407" s="2" t="s">
        <v>5648</v>
      </c>
      <c r="K407" s="2" t="s">
        <v>5649</v>
      </c>
      <c r="L407" s="2" t="s">
        <v>5650</v>
      </c>
      <c r="M407" s="2" t="s">
        <v>5651</v>
      </c>
      <c r="N407" s="2" t="s">
        <v>5652</v>
      </c>
      <c r="O407" s="2" t="s">
        <v>6974</v>
      </c>
      <c r="P407" s="2" t="s">
        <v>5653</v>
      </c>
      <c r="Q407" s="2" t="s">
        <v>324</v>
      </c>
      <c r="T407" s="2" t="str">
        <f t="shared" si="6"/>
        <v>Tel. +43 676 72 64 900 Mail: direktion@vs-schlitters.tsn.at</v>
      </c>
    </row>
    <row r="408" spans="1:20" ht="15" customHeight="1">
      <c r="A408" s="2" t="s">
        <v>2714</v>
      </c>
      <c r="B408" s="2" t="s">
        <v>2715</v>
      </c>
      <c r="C408" s="2" t="s">
        <v>1515</v>
      </c>
      <c r="D408" s="2" t="s">
        <v>1530</v>
      </c>
      <c r="E408" s="2" t="s">
        <v>2716</v>
      </c>
      <c r="F408" s="2" t="s">
        <v>2061</v>
      </c>
      <c r="G408" s="2" t="s">
        <v>2717</v>
      </c>
      <c r="H408" s="2" t="s">
        <v>2718</v>
      </c>
      <c r="I408" s="2" t="s">
        <v>2719</v>
      </c>
      <c r="J408" s="2" t="s">
        <v>2720</v>
      </c>
      <c r="K408" s="2" t="s">
        <v>2721</v>
      </c>
      <c r="L408" s="2" t="s">
        <v>2722</v>
      </c>
      <c r="M408" s="2" t="s">
        <v>2723</v>
      </c>
      <c r="N408" s="2" t="s">
        <v>2724</v>
      </c>
      <c r="O408" s="2" t="s">
        <v>2725</v>
      </c>
      <c r="P408" s="2" t="s">
        <v>2726</v>
      </c>
      <c r="Q408" s="2" t="s">
        <v>150</v>
      </c>
      <c r="R408" s="2" t="s">
        <v>6115</v>
      </c>
      <c r="T408" s="2" t="str">
        <f t="shared" si="6"/>
        <v>Tel. +43 5279 520321 Mail: direktion@vs-schmirn.tsn.at</v>
      </c>
    </row>
    <row r="409" spans="1:20" ht="15" customHeight="1">
      <c r="A409" s="2" t="s">
        <v>5456</v>
      </c>
      <c r="B409" s="2" t="s">
        <v>5457</v>
      </c>
      <c r="C409" s="2" t="s">
        <v>1515</v>
      </c>
      <c r="D409" s="2" t="s">
        <v>1530</v>
      </c>
      <c r="E409" s="2" t="s">
        <v>5458</v>
      </c>
      <c r="F409" s="2" t="s">
        <v>748</v>
      </c>
      <c r="G409" s="2" t="s">
        <v>1232</v>
      </c>
      <c r="H409" s="2" t="s">
        <v>5459</v>
      </c>
      <c r="K409" s="2" t="s">
        <v>5460</v>
      </c>
      <c r="L409" s="2" t="s">
        <v>5461</v>
      </c>
      <c r="M409" s="2" t="s">
        <v>5462</v>
      </c>
      <c r="N409" s="2" t="s">
        <v>5463</v>
      </c>
      <c r="O409" s="2" t="s">
        <v>1468</v>
      </c>
      <c r="Q409" s="2" t="s">
        <v>729</v>
      </c>
      <c r="T409" s="2" t="str">
        <f t="shared" si="6"/>
        <v>Tel. +43 680 3307371 Mail: direktion@vs-schnann.tsn.at</v>
      </c>
    </row>
    <row r="410" spans="1:20" ht="15" customHeight="1">
      <c r="A410" s="2" t="s">
        <v>2778</v>
      </c>
      <c r="B410" s="2" t="s">
        <v>2779</v>
      </c>
      <c r="C410" s="2" t="s">
        <v>1515</v>
      </c>
      <c r="D410" s="2" t="s">
        <v>1530</v>
      </c>
      <c r="E410" s="2" t="s">
        <v>2780</v>
      </c>
      <c r="F410" s="2" t="s">
        <v>2201</v>
      </c>
      <c r="G410" s="2" t="s">
        <v>2781</v>
      </c>
      <c r="H410" s="2" t="s">
        <v>2782</v>
      </c>
      <c r="I410" s="2" t="s">
        <v>6719</v>
      </c>
      <c r="J410" s="2" t="s">
        <v>6720</v>
      </c>
      <c r="K410" s="2" t="s">
        <v>2783</v>
      </c>
      <c r="L410" s="2" t="s">
        <v>2784</v>
      </c>
      <c r="M410" s="2" t="s">
        <v>2785</v>
      </c>
      <c r="N410" s="2" t="s">
        <v>2786</v>
      </c>
      <c r="O410" s="2" t="s">
        <v>1017</v>
      </c>
      <c r="P410" s="2" t="s">
        <v>6721</v>
      </c>
      <c r="Q410" s="2" t="s">
        <v>395</v>
      </c>
      <c r="R410" s="2" t="s">
        <v>6122</v>
      </c>
      <c r="T410" s="2" t="str">
        <f t="shared" si="6"/>
        <v>Tel. +43 5225 64460 Mail: direktion@vs-schoenberg.tsn.at</v>
      </c>
    </row>
    <row r="411" spans="1:20" ht="15" customHeight="1">
      <c r="A411" s="2" t="s">
        <v>2921</v>
      </c>
      <c r="B411" s="2" t="s">
        <v>2922</v>
      </c>
      <c r="C411" s="2" t="s">
        <v>1515</v>
      </c>
      <c r="D411" s="2" t="s">
        <v>1530</v>
      </c>
      <c r="E411" s="2" t="s">
        <v>2923</v>
      </c>
      <c r="F411" s="2" t="s">
        <v>2061</v>
      </c>
      <c r="G411" s="2" t="s">
        <v>1430</v>
      </c>
      <c r="H411" s="2" t="s">
        <v>2924</v>
      </c>
      <c r="I411" s="2" t="s">
        <v>2925</v>
      </c>
      <c r="J411" s="2" t="s">
        <v>2926</v>
      </c>
      <c r="K411" s="2" t="s">
        <v>2927</v>
      </c>
      <c r="L411" s="2" t="s">
        <v>2864</v>
      </c>
      <c r="M411" s="2" t="s">
        <v>2865</v>
      </c>
      <c r="N411" s="2" t="s">
        <v>2866</v>
      </c>
      <c r="O411" s="2" t="s">
        <v>970</v>
      </c>
      <c r="Q411" s="2" t="s">
        <v>856</v>
      </c>
      <c r="R411" s="2" t="s">
        <v>6005</v>
      </c>
      <c r="T411" s="2" t="str">
        <f t="shared" si="6"/>
        <v>Tel. +43 5223 45022 Mail: direktion@vs-schoenegg.tsn.at</v>
      </c>
    </row>
    <row r="412" spans="1:20" ht="15" customHeight="1">
      <c r="A412" s="2" t="s">
        <v>4325</v>
      </c>
      <c r="B412" s="2" t="s">
        <v>4326</v>
      </c>
      <c r="C412" s="2" t="s">
        <v>1515</v>
      </c>
      <c r="D412" s="2" t="s">
        <v>1530</v>
      </c>
      <c r="E412" s="2" t="s">
        <v>4327</v>
      </c>
      <c r="F412" s="2" t="s">
        <v>748</v>
      </c>
      <c r="G412" s="2" t="s">
        <v>4328</v>
      </c>
      <c r="H412" s="2" t="s">
        <v>4329</v>
      </c>
      <c r="I412" s="2" t="s">
        <v>4330</v>
      </c>
      <c r="J412" s="2" t="s">
        <v>4331</v>
      </c>
      <c r="K412" s="2" t="s">
        <v>4332</v>
      </c>
      <c r="L412" s="2" t="s">
        <v>4333</v>
      </c>
      <c r="M412" s="2" t="s">
        <v>4334</v>
      </c>
      <c r="N412" s="2" t="s">
        <v>4335</v>
      </c>
      <c r="O412" s="2" t="s">
        <v>1233</v>
      </c>
      <c r="P412" s="2" t="s">
        <v>4336</v>
      </c>
      <c r="Q412" s="2" t="s">
        <v>781</v>
      </c>
      <c r="T412" s="2" t="str">
        <f t="shared" si="6"/>
        <v>Tel. +43 5418 5242 Mail: direktion@vs-schoenwies.tsn.at</v>
      </c>
    </row>
    <row r="413" spans="1:20" ht="15" customHeight="1">
      <c r="A413" s="2" t="s">
        <v>5570</v>
      </c>
      <c r="B413" s="2" t="s">
        <v>5571</v>
      </c>
      <c r="C413" s="2" t="s">
        <v>1515</v>
      </c>
      <c r="D413" s="2" t="s">
        <v>1530</v>
      </c>
      <c r="E413" s="2" t="s">
        <v>5572</v>
      </c>
      <c r="F413" s="2" t="s">
        <v>474</v>
      </c>
      <c r="G413" s="2" t="s">
        <v>1368</v>
      </c>
      <c r="H413" s="2" t="s">
        <v>5573</v>
      </c>
      <c r="I413" s="2" t="s">
        <v>5574</v>
      </c>
      <c r="J413" s="2" t="s">
        <v>5575</v>
      </c>
      <c r="K413" s="2" t="s">
        <v>5576</v>
      </c>
      <c r="L413" s="2" t="s">
        <v>5564</v>
      </c>
      <c r="M413" s="2" t="s">
        <v>5565</v>
      </c>
      <c r="N413" s="2" t="s">
        <v>5577</v>
      </c>
      <c r="O413" s="2" t="s">
        <v>6963</v>
      </c>
      <c r="P413" s="2" t="s">
        <v>5578</v>
      </c>
      <c r="Q413" s="2" t="s">
        <v>772</v>
      </c>
      <c r="R413" s="2" t="s">
        <v>2847</v>
      </c>
      <c r="T413" s="2" t="str">
        <f t="shared" si="6"/>
        <v>Tel. +43 5282 22 600 30 Mail: direktion@vs-hippach.tsn.at</v>
      </c>
    </row>
    <row r="414" spans="1:20" ht="15" customHeight="1">
      <c r="A414" s="2" t="s">
        <v>6170</v>
      </c>
      <c r="B414" s="2" t="s">
        <v>6171</v>
      </c>
      <c r="C414" s="2" t="s">
        <v>1515</v>
      </c>
      <c r="D414" s="2" t="s">
        <v>1530</v>
      </c>
      <c r="E414" s="2" t="s">
        <v>6172</v>
      </c>
      <c r="F414" s="2" t="s">
        <v>474</v>
      </c>
      <c r="G414" s="2" t="s">
        <v>1368</v>
      </c>
      <c r="H414" s="2" t="s">
        <v>5573</v>
      </c>
      <c r="K414" s="2" t="s">
        <v>6173</v>
      </c>
      <c r="L414" s="2" t="s">
        <v>6174</v>
      </c>
      <c r="M414" s="2" t="s">
        <v>5565</v>
      </c>
      <c r="N414" s="2" t="s">
        <v>6175</v>
      </c>
      <c r="O414" s="2" t="s">
        <v>1369</v>
      </c>
      <c r="P414" s="2" t="s">
        <v>6176</v>
      </c>
      <c r="Q414" s="2" t="s">
        <v>327</v>
      </c>
      <c r="T414" s="2" t="str">
        <f t="shared" si="6"/>
        <v>Tel. +43 5282 3756 Mail: direktion@vs-schwendberg.tsn.at</v>
      </c>
    </row>
    <row r="415" spans="1:20" ht="15" customHeight="1">
      <c r="A415" s="2" t="s">
        <v>3563</v>
      </c>
      <c r="B415" s="2" t="s">
        <v>3564</v>
      </c>
      <c r="C415" s="2" t="s">
        <v>1515</v>
      </c>
      <c r="D415" s="2" t="s">
        <v>1530</v>
      </c>
      <c r="E415" s="2" t="s">
        <v>3565</v>
      </c>
      <c r="F415" s="2" t="s">
        <v>345</v>
      </c>
      <c r="G415" s="2" t="s">
        <v>651</v>
      </c>
      <c r="H415" s="2" t="s">
        <v>3566</v>
      </c>
      <c r="I415" s="2" t="s">
        <v>3439</v>
      </c>
      <c r="J415" s="2" t="s">
        <v>3440</v>
      </c>
      <c r="K415" s="2" t="s">
        <v>3567</v>
      </c>
      <c r="L415" s="2" t="s">
        <v>3568</v>
      </c>
      <c r="M415" s="2" t="s">
        <v>3569</v>
      </c>
      <c r="N415" s="2" t="s">
        <v>3570</v>
      </c>
      <c r="O415" s="2" t="s">
        <v>1147</v>
      </c>
      <c r="P415" s="2" t="s">
        <v>3571</v>
      </c>
      <c r="Q415" s="2" t="s">
        <v>650</v>
      </c>
      <c r="T415" s="2" t="str">
        <f t="shared" si="6"/>
        <v>Tel. +43 5375 67155 Mail: direktion@vs-schwendt.tsn.at</v>
      </c>
    </row>
    <row r="416" spans="1:20" ht="15" customHeight="1">
      <c r="A416" s="2" t="s">
        <v>3739</v>
      </c>
      <c r="B416" s="2" t="s">
        <v>3740</v>
      </c>
      <c r="C416" s="2" t="s">
        <v>1515</v>
      </c>
      <c r="D416" s="2" t="s">
        <v>1530</v>
      </c>
      <c r="E416" s="2" t="s">
        <v>3741</v>
      </c>
      <c r="F416" s="2" t="s">
        <v>664</v>
      </c>
      <c r="G416" s="2" t="s">
        <v>1192</v>
      </c>
      <c r="H416" s="2" t="s">
        <v>3742</v>
      </c>
      <c r="I416" s="2" t="s">
        <v>3743</v>
      </c>
      <c r="J416" s="2" t="s">
        <v>3744</v>
      </c>
      <c r="K416" s="2" t="s">
        <v>3567</v>
      </c>
      <c r="L416" s="2" t="s">
        <v>3745</v>
      </c>
      <c r="M416" s="2" t="s">
        <v>3746</v>
      </c>
      <c r="N416" s="2" t="s">
        <v>3747</v>
      </c>
      <c r="O416" s="2" t="s">
        <v>1191</v>
      </c>
      <c r="P416" s="2" t="s">
        <v>3748</v>
      </c>
      <c r="Q416" s="2" t="s">
        <v>604</v>
      </c>
      <c r="R416" s="2" t="s">
        <v>3965</v>
      </c>
      <c r="T416" s="2" t="str">
        <f t="shared" si="6"/>
        <v>Tel. +43 5372 5811320 Mail: direktion@vs-schwoich.tsn.at</v>
      </c>
    </row>
    <row r="417" spans="1:20" ht="15" customHeight="1">
      <c r="A417" s="2" t="s">
        <v>4233</v>
      </c>
      <c r="B417" s="2" t="s">
        <v>4234</v>
      </c>
      <c r="C417" s="2" t="s">
        <v>1515</v>
      </c>
      <c r="D417" s="2" t="s">
        <v>1530</v>
      </c>
      <c r="E417" s="2" t="s">
        <v>4235</v>
      </c>
      <c r="F417" s="2" t="s">
        <v>748</v>
      </c>
      <c r="G417" s="2" t="s">
        <v>783</v>
      </c>
      <c r="H417" s="2" t="s">
        <v>4236</v>
      </c>
      <c r="I417" s="2" t="s">
        <v>4237</v>
      </c>
      <c r="J417" s="2" t="s">
        <v>4238</v>
      </c>
      <c r="K417" s="2" t="s">
        <v>4239</v>
      </c>
      <c r="L417" s="2" t="s">
        <v>4240</v>
      </c>
      <c r="M417" s="2" t="s">
        <v>4241</v>
      </c>
      <c r="N417" s="2" t="s">
        <v>4242</v>
      </c>
      <c r="O417" s="2" t="s">
        <v>1234</v>
      </c>
      <c r="P417" s="2" t="s">
        <v>4243</v>
      </c>
      <c r="Q417" s="2" t="s">
        <v>782</v>
      </c>
      <c r="T417" s="2" t="str">
        <f t="shared" si="6"/>
        <v>Tel. +43 5441 8258 Mail: direktion@vs-see.tsn.at</v>
      </c>
    </row>
    <row r="418" spans="1:20" ht="15" customHeight="1">
      <c r="A418" s="2" t="s">
        <v>2739</v>
      </c>
      <c r="B418" s="2" t="s">
        <v>2740</v>
      </c>
      <c r="C418" s="2" t="s">
        <v>1515</v>
      </c>
      <c r="D418" s="2" t="s">
        <v>1530</v>
      </c>
      <c r="E418" s="2" t="s">
        <v>2741</v>
      </c>
      <c r="F418" s="2" t="s">
        <v>2201</v>
      </c>
      <c r="G418" s="2" t="s">
        <v>2742</v>
      </c>
      <c r="H418" s="2" t="s">
        <v>2743</v>
      </c>
      <c r="I418" s="2" t="s">
        <v>2744</v>
      </c>
      <c r="J418" s="2" t="s">
        <v>2745</v>
      </c>
      <c r="K418" s="2" t="s">
        <v>2746</v>
      </c>
      <c r="L418" s="2" t="s">
        <v>2733</v>
      </c>
      <c r="M418" s="2" t="s">
        <v>2734</v>
      </c>
      <c r="N418" s="2" t="s">
        <v>2747</v>
      </c>
      <c r="O418" s="2" t="s">
        <v>1018</v>
      </c>
      <c r="P418" s="2" t="s">
        <v>2748</v>
      </c>
      <c r="Q418" s="2" t="s">
        <v>396</v>
      </c>
      <c r="R418" s="2" t="s">
        <v>3873</v>
      </c>
      <c r="T418" s="2" t="str">
        <f t="shared" si="6"/>
        <v>Tel. +43 5212 2118 Mail: direktion@vs-seefeld.tsn.at</v>
      </c>
    </row>
    <row r="419" spans="1:20" ht="15" customHeight="1">
      <c r="A419" s="2" t="s">
        <v>2877</v>
      </c>
      <c r="B419" s="2" t="s">
        <v>2878</v>
      </c>
      <c r="C419" s="2" t="s">
        <v>1515</v>
      </c>
      <c r="D419" s="2" t="s">
        <v>1530</v>
      </c>
      <c r="E419" s="2" t="s">
        <v>2879</v>
      </c>
      <c r="F419" s="2" t="s">
        <v>2201</v>
      </c>
      <c r="G419" s="2" t="s">
        <v>6733</v>
      </c>
      <c r="H419" s="2" t="s">
        <v>6734</v>
      </c>
      <c r="I419" s="2" t="s">
        <v>2880</v>
      </c>
      <c r="J419" s="2" t="s">
        <v>2881</v>
      </c>
      <c r="K419" s="2" t="s">
        <v>2882</v>
      </c>
      <c r="L419" s="2" t="s">
        <v>2883</v>
      </c>
      <c r="M419" s="2" t="s">
        <v>2884</v>
      </c>
      <c r="N419" s="2" t="s">
        <v>2885</v>
      </c>
      <c r="O419" s="2" t="s">
        <v>1019</v>
      </c>
      <c r="P419" s="2" t="s">
        <v>6735</v>
      </c>
      <c r="Q419" s="2" t="s">
        <v>397</v>
      </c>
      <c r="R419" s="2" t="s">
        <v>2976</v>
      </c>
      <c r="T419" s="2" t="str">
        <f t="shared" si="6"/>
        <v>Tel. +43 5230 403 Mail: direktion@vs-sellrain.tsn.at</v>
      </c>
    </row>
    <row r="420" spans="1:20" ht="15" customHeight="1">
      <c r="A420" s="2" t="s">
        <v>4294</v>
      </c>
      <c r="B420" s="2" t="s">
        <v>4295</v>
      </c>
      <c r="C420" s="2" t="s">
        <v>1515</v>
      </c>
      <c r="D420" s="2" t="s">
        <v>1530</v>
      </c>
      <c r="E420" s="2" t="s">
        <v>4296</v>
      </c>
      <c r="F420" s="2" t="s">
        <v>748</v>
      </c>
      <c r="G420" s="2" t="s">
        <v>4297</v>
      </c>
      <c r="H420" s="2" t="s">
        <v>4298</v>
      </c>
      <c r="I420" s="2" t="s">
        <v>4299</v>
      </c>
      <c r="J420" s="2" t="s">
        <v>4300</v>
      </c>
      <c r="K420" s="2" t="s">
        <v>4301</v>
      </c>
      <c r="L420" s="2" t="s">
        <v>4302</v>
      </c>
      <c r="M420" s="2" t="s">
        <v>4303</v>
      </c>
      <c r="N420" s="2" t="s">
        <v>4304</v>
      </c>
      <c r="O420" s="2" t="s">
        <v>1235</v>
      </c>
      <c r="P420" s="2" t="s">
        <v>4305</v>
      </c>
      <c r="Q420" s="2" t="s">
        <v>784</v>
      </c>
      <c r="T420" s="2" t="str">
        <f t="shared" si="6"/>
        <v>Tel. +43 5476 6582 Mail: direktion@vs-serfaus.tsn.at</v>
      </c>
    </row>
    <row r="421" spans="1:20" ht="15" customHeight="1">
      <c r="A421" s="2" t="s">
        <v>1707</v>
      </c>
      <c r="B421" s="2" t="s">
        <v>1708</v>
      </c>
      <c r="C421" s="2" t="s">
        <v>1515</v>
      </c>
      <c r="D421" s="2" t="s">
        <v>1530</v>
      </c>
      <c r="E421" s="2" t="s">
        <v>1709</v>
      </c>
      <c r="F421" s="2" t="s">
        <v>1070</v>
      </c>
      <c r="G421" s="2" t="s">
        <v>1710</v>
      </c>
      <c r="H421" s="2" t="s">
        <v>1711</v>
      </c>
      <c r="I421" s="2" t="s">
        <v>1712</v>
      </c>
      <c r="J421" s="2" t="s">
        <v>1713</v>
      </c>
      <c r="K421" s="2" t="s">
        <v>1714</v>
      </c>
      <c r="L421" s="2" t="s">
        <v>1523</v>
      </c>
      <c r="M421" s="2" t="s">
        <v>1524</v>
      </c>
      <c r="N421" s="2" t="s">
        <v>1525</v>
      </c>
      <c r="O421" s="2" t="s">
        <v>1117</v>
      </c>
      <c r="P421" s="2" t="s">
        <v>1715</v>
      </c>
      <c r="Q421" s="2" t="s">
        <v>236</v>
      </c>
      <c r="R421" s="2" t="s">
        <v>3889</v>
      </c>
      <c r="T421" s="2" t="str">
        <f t="shared" si="6"/>
        <v>Tel. +43 512 584084 Mail: direktion@vs-sieglanger.tsn.at</v>
      </c>
    </row>
    <row r="422" spans="1:20" ht="15" customHeight="1">
      <c r="A422" s="2" t="s">
        <v>5164</v>
      </c>
      <c r="B422" s="2" t="s">
        <v>5165</v>
      </c>
      <c r="C422" s="2" t="s">
        <v>1515</v>
      </c>
      <c r="D422" s="2" t="s">
        <v>1530</v>
      </c>
      <c r="E422" s="2" t="s">
        <v>5166</v>
      </c>
      <c r="F422" s="2" t="s">
        <v>796</v>
      </c>
      <c r="G422" s="2" t="s">
        <v>1474</v>
      </c>
      <c r="H422" s="2" t="s">
        <v>5167</v>
      </c>
      <c r="I422" s="2" t="s">
        <v>5168</v>
      </c>
      <c r="J422" s="2" t="s">
        <v>5169</v>
      </c>
      <c r="K422" s="2" t="s">
        <v>5158</v>
      </c>
      <c r="L422" s="2" t="s">
        <v>5159</v>
      </c>
      <c r="M422" s="2" t="s">
        <v>5160</v>
      </c>
      <c r="N422" s="2" t="s">
        <v>5161</v>
      </c>
      <c r="O422" s="2" t="s">
        <v>1281</v>
      </c>
      <c r="P422" s="2" t="s">
        <v>5170</v>
      </c>
      <c r="Q422" s="2" t="s">
        <v>310</v>
      </c>
      <c r="R422" s="2" t="s">
        <v>2392</v>
      </c>
      <c r="T422" s="2" t="str">
        <f t="shared" si="6"/>
        <v>Tel. +43 4842 6426 Mail: direktion@vs-sillian.tsn.at</v>
      </c>
    </row>
    <row r="423" spans="1:20" ht="15" customHeight="1">
      <c r="A423" s="2" t="s">
        <v>2172</v>
      </c>
      <c r="B423" s="2" t="s">
        <v>2173</v>
      </c>
      <c r="C423" s="2" t="s">
        <v>1515</v>
      </c>
      <c r="D423" s="2" t="s">
        <v>1530</v>
      </c>
      <c r="E423" s="2" t="s">
        <v>2174</v>
      </c>
      <c r="F423" s="2" t="s">
        <v>241</v>
      </c>
      <c r="G423" s="2" t="s">
        <v>6656</v>
      </c>
      <c r="H423" s="2" t="s">
        <v>6657</v>
      </c>
      <c r="I423" s="2" t="s">
        <v>6658</v>
      </c>
      <c r="J423" s="2" t="s">
        <v>6659</v>
      </c>
      <c r="K423" s="2" t="s">
        <v>2175</v>
      </c>
      <c r="L423" s="2" t="s">
        <v>2149</v>
      </c>
      <c r="M423" s="2" t="s">
        <v>2150</v>
      </c>
      <c r="N423" s="2" t="s">
        <v>2151</v>
      </c>
      <c r="O423" s="2" t="s">
        <v>1060</v>
      </c>
      <c r="P423" s="2" t="s">
        <v>6660</v>
      </c>
      <c r="Q423" s="2" t="s">
        <v>185</v>
      </c>
      <c r="R423" s="2" t="s">
        <v>1661</v>
      </c>
      <c r="T423" s="2" t="str">
        <f t="shared" si="6"/>
        <v>Tel. +43 5263 6651 Mail: direktion@vs-silz.tsn.at</v>
      </c>
    </row>
    <row r="424" spans="1:20" ht="15" customHeight="1">
      <c r="A424" s="2" t="s">
        <v>2929</v>
      </c>
      <c r="B424" s="2" t="s">
        <v>2930</v>
      </c>
      <c r="C424" s="2" t="s">
        <v>1515</v>
      </c>
      <c r="D424" s="2" t="s">
        <v>1530</v>
      </c>
      <c r="E424" s="2" t="s">
        <v>2931</v>
      </c>
      <c r="F424" s="2" t="s">
        <v>2061</v>
      </c>
      <c r="G424" s="2" t="s">
        <v>2932</v>
      </c>
      <c r="H424" s="2" t="s">
        <v>2933</v>
      </c>
      <c r="I424" s="2" t="s">
        <v>2934</v>
      </c>
      <c r="J424" s="2" t="s">
        <v>2935</v>
      </c>
      <c r="K424" s="2" t="s">
        <v>2936</v>
      </c>
      <c r="L424" s="2" t="s">
        <v>2937</v>
      </c>
      <c r="M424" s="2" t="s">
        <v>2938</v>
      </c>
      <c r="N424" s="2" t="s">
        <v>2939</v>
      </c>
      <c r="O424" s="2" t="s">
        <v>2940</v>
      </c>
      <c r="P424" s="2" t="s">
        <v>2941</v>
      </c>
      <c r="Q424" s="2" t="s">
        <v>151</v>
      </c>
      <c r="R424" s="2" t="s">
        <v>1988</v>
      </c>
      <c r="T424" s="2" t="str">
        <f t="shared" si="6"/>
        <v>Tel. +43 664 5026741 Mail: direktion@vs-sistrans.tsn.at</v>
      </c>
    </row>
    <row r="425" spans="1:20" ht="15" customHeight="1">
      <c r="A425" s="2" t="s">
        <v>2190</v>
      </c>
      <c r="B425" s="2" t="s">
        <v>2191</v>
      </c>
      <c r="C425" s="2" t="s">
        <v>1515</v>
      </c>
      <c r="D425" s="2" t="s">
        <v>1530</v>
      </c>
      <c r="E425" s="2" t="s">
        <v>2192</v>
      </c>
      <c r="F425" s="2" t="s">
        <v>241</v>
      </c>
      <c r="G425" s="2" t="s">
        <v>187</v>
      </c>
      <c r="H425" s="2" t="s">
        <v>2193</v>
      </c>
      <c r="I425" s="2" t="s">
        <v>2194</v>
      </c>
      <c r="J425" s="2" t="s">
        <v>2195</v>
      </c>
      <c r="K425" s="2" t="s">
        <v>2196</v>
      </c>
      <c r="L425" s="2" t="s">
        <v>2167</v>
      </c>
      <c r="M425" s="2" t="s">
        <v>2185</v>
      </c>
      <c r="N425" s="2" t="s">
        <v>2186</v>
      </c>
      <c r="O425" s="2" t="s">
        <v>1440</v>
      </c>
      <c r="P425" s="2" t="s">
        <v>2197</v>
      </c>
      <c r="Q425" s="2" t="s">
        <v>186</v>
      </c>
      <c r="R425" s="2" t="s">
        <v>1614</v>
      </c>
      <c r="T425" s="2" t="str">
        <f t="shared" si="6"/>
        <v>Tel. +43 5254 20197 Mail: direktion@vs-soelden.tsn.at</v>
      </c>
    </row>
    <row r="426" spans="1:20" ht="15" customHeight="1">
      <c r="A426" s="2" t="s">
        <v>3799</v>
      </c>
      <c r="B426" s="2" t="s">
        <v>3800</v>
      </c>
      <c r="C426" s="2" t="s">
        <v>1515</v>
      </c>
      <c r="D426" s="2" t="s">
        <v>1530</v>
      </c>
      <c r="E426" s="2" t="s">
        <v>3801</v>
      </c>
      <c r="F426" s="2" t="s">
        <v>664</v>
      </c>
      <c r="G426" s="2" t="s">
        <v>1460</v>
      </c>
      <c r="H426" s="2" t="s">
        <v>3802</v>
      </c>
      <c r="I426" s="2" t="s">
        <v>3803</v>
      </c>
      <c r="J426" s="2" t="s">
        <v>3804</v>
      </c>
      <c r="K426" s="2" t="s">
        <v>3805</v>
      </c>
      <c r="L426" s="2" t="s">
        <v>3793</v>
      </c>
      <c r="M426" s="2" t="s">
        <v>3794</v>
      </c>
      <c r="N426" s="2" t="s">
        <v>3795</v>
      </c>
      <c r="O426" s="2" t="s">
        <v>1193</v>
      </c>
      <c r="P426" s="2" t="s">
        <v>3806</v>
      </c>
      <c r="Q426" s="2" t="s">
        <v>605</v>
      </c>
      <c r="T426" s="2" t="str">
        <f t="shared" si="6"/>
        <v>Tel. +43 5333 5466 Mail: direktion@vs-soell.tsn.at</v>
      </c>
    </row>
    <row r="427" spans="1:20" ht="15" customHeight="1">
      <c r="A427" s="2" t="s">
        <v>6034</v>
      </c>
      <c r="B427" s="2" t="s">
        <v>6035</v>
      </c>
      <c r="C427" s="2" t="s">
        <v>1515</v>
      </c>
      <c r="D427" s="2" t="s">
        <v>1530</v>
      </c>
      <c r="E427" s="2" t="s">
        <v>6036</v>
      </c>
      <c r="F427" s="2" t="s">
        <v>748</v>
      </c>
      <c r="G427" s="2" t="s">
        <v>1237</v>
      </c>
      <c r="H427" s="2" t="s">
        <v>6037</v>
      </c>
      <c r="I427" s="2" t="s">
        <v>6038</v>
      </c>
      <c r="J427" s="2" t="s">
        <v>6039</v>
      </c>
      <c r="K427" s="2" t="s">
        <v>6040</v>
      </c>
      <c r="L427" s="2" t="s">
        <v>4259</v>
      </c>
      <c r="M427" s="2" t="s">
        <v>4260</v>
      </c>
      <c r="N427" s="2" t="s">
        <v>6041</v>
      </c>
      <c r="O427" s="2" t="s">
        <v>1236</v>
      </c>
      <c r="P427" s="2" t="s">
        <v>6042</v>
      </c>
      <c r="Q427" s="2" t="s">
        <v>736</v>
      </c>
      <c r="T427" s="2" t="str">
        <f t="shared" si="6"/>
        <v>Tel. +43 5446 3677 Mail: direktion@vs-stanton.tsn.at</v>
      </c>
    </row>
    <row r="428" spans="1:20" ht="15" customHeight="1">
      <c r="A428" s="2" t="s">
        <v>6582</v>
      </c>
      <c r="B428" s="2" t="s">
        <v>6583</v>
      </c>
      <c r="C428" s="2" t="s">
        <v>1515</v>
      </c>
      <c r="D428" s="2" t="s">
        <v>1530</v>
      </c>
      <c r="E428" s="2" t="s">
        <v>6588</v>
      </c>
      <c r="F428" s="2" t="s">
        <v>2201</v>
      </c>
      <c r="G428" s="2" t="s">
        <v>6728</v>
      </c>
      <c r="H428" s="2" t="s">
        <v>6729</v>
      </c>
      <c r="K428" s="2" t="s">
        <v>6730</v>
      </c>
      <c r="L428" s="2" t="s">
        <v>2855</v>
      </c>
      <c r="M428" s="2" t="s">
        <v>2856</v>
      </c>
      <c r="N428" s="2" t="s">
        <v>2857</v>
      </c>
      <c r="R428" s="2" t="s">
        <v>3471</v>
      </c>
      <c r="T428" s="2" t="str">
        <f t="shared" si="6"/>
        <v xml:space="preserve">Tel.  Mail: </v>
      </c>
    </row>
    <row r="429" spans="1:20" ht="15" customHeight="1">
      <c r="A429" s="2" t="s">
        <v>4283</v>
      </c>
      <c r="B429" s="2" t="s">
        <v>4284</v>
      </c>
      <c r="C429" s="2" t="s">
        <v>1515</v>
      </c>
      <c r="D429" s="2" t="s">
        <v>1530</v>
      </c>
      <c r="E429" s="2" t="s">
        <v>4285</v>
      </c>
      <c r="F429" s="2" t="s">
        <v>748</v>
      </c>
      <c r="G429" s="2" t="s">
        <v>4286</v>
      </c>
      <c r="H429" s="2" t="s">
        <v>4287</v>
      </c>
      <c r="I429" s="2" t="s">
        <v>4288</v>
      </c>
      <c r="J429" s="2" t="s">
        <v>4289</v>
      </c>
      <c r="K429" s="2" t="s">
        <v>4290</v>
      </c>
      <c r="L429" s="2" t="s">
        <v>4259</v>
      </c>
      <c r="M429" s="2" t="s">
        <v>4260</v>
      </c>
      <c r="N429" s="2" t="s">
        <v>4291</v>
      </c>
      <c r="O429" s="2" t="s">
        <v>1238</v>
      </c>
      <c r="P429" s="2" t="s">
        <v>4292</v>
      </c>
      <c r="Q429" s="2" t="s">
        <v>780</v>
      </c>
      <c r="R429" s="2" t="s">
        <v>6458</v>
      </c>
      <c r="T429" s="2" t="str">
        <f t="shared" si="6"/>
        <v>Tel. +43 5446 2586 Mail: direktion@vs-st-jakob-arlberg.tsn.at</v>
      </c>
    </row>
    <row r="430" spans="1:20" ht="15" customHeight="1">
      <c r="A430" s="2" t="s">
        <v>5200</v>
      </c>
      <c r="B430" s="2" t="s">
        <v>5201</v>
      </c>
      <c r="C430" s="2" t="s">
        <v>1515</v>
      </c>
      <c r="D430" s="2" t="s">
        <v>1530</v>
      </c>
      <c r="E430" s="2" t="s">
        <v>5202</v>
      </c>
      <c r="F430" s="2" t="s">
        <v>796</v>
      </c>
      <c r="G430" s="2" t="s">
        <v>154</v>
      </c>
      <c r="H430" s="2" t="s">
        <v>4478</v>
      </c>
      <c r="I430" s="2" t="s">
        <v>5203</v>
      </c>
      <c r="J430" s="2" t="s">
        <v>5204</v>
      </c>
      <c r="K430" s="2" t="s">
        <v>5195</v>
      </c>
      <c r="L430" s="2" t="s">
        <v>5196</v>
      </c>
      <c r="M430" s="2" t="s">
        <v>5197</v>
      </c>
      <c r="N430" s="2" t="s">
        <v>5198</v>
      </c>
      <c r="O430" s="2" t="s">
        <v>1248</v>
      </c>
      <c r="P430" s="2" t="s">
        <v>5199</v>
      </c>
      <c r="Q430" s="2" t="s">
        <v>4485</v>
      </c>
      <c r="R430" s="2" t="s">
        <v>2049</v>
      </c>
      <c r="T430" s="2" t="str">
        <f t="shared" si="6"/>
        <v>Tel. +43 676 848463720 Mail: leitung@scl-defereggental.tsn.at</v>
      </c>
    </row>
    <row r="431" spans="1:20" ht="15" customHeight="1">
      <c r="A431" s="2" t="s">
        <v>3417</v>
      </c>
      <c r="B431" s="2" t="s">
        <v>3418</v>
      </c>
      <c r="C431" s="2" t="s">
        <v>1515</v>
      </c>
      <c r="D431" s="2" t="s">
        <v>1530</v>
      </c>
      <c r="E431" s="2" t="s">
        <v>3419</v>
      </c>
      <c r="F431" s="2" t="s">
        <v>345</v>
      </c>
      <c r="G431" s="2" t="s">
        <v>6808</v>
      </c>
      <c r="H431" s="2" t="s">
        <v>6809</v>
      </c>
      <c r="I431" s="2" t="s">
        <v>6810</v>
      </c>
      <c r="J431" s="2" t="s">
        <v>6811</v>
      </c>
      <c r="K431" s="2" t="s">
        <v>3421</v>
      </c>
      <c r="L431" s="2" t="s">
        <v>3422</v>
      </c>
      <c r="M431" s="2" t="s">
        <v>3423</v>
      </c>
      <c r="N431" s="2" t="s">
        <v>3424</v>
      </c>
      <c r="O431" s="2" t="s">
        <v>1148</v>
      </c>
      <c r="P431" s="2" t="s">
        <v>6812</v>
      </c>
      <c r="Q431" s="2" t="s">
        <v>655</v>
      </c>
      <c r="R431" s="2" t="s">
        <v>3532</v>
      </c>
      <c r="T431" s="2" t="str">
        <f t="shared" si="6"/>
        <v>Tel. +43 5354 88923 Mail: direktion@vs-st-jakob-haus.tsn.at</v>
      </c>
    </row>
    <row r="432" spans="1:20" ht="15" customHeight="1">
      <c r="A432" s="2" t="s">
        <v>5214</v>
      </c>
      <c r="B432" s="2" t="s">
        <v>5215</v>
      </c>
      <c r="C432" s="2" t="s">
        <v>1515</v>
      </c>
      <c r="D432" s="2" t="s">
        <v>1530</v>
      </c>
      <c r="E432" s="2" t="s">
        <v>5216</v>
      </c>
      <c r="F432" s="2" t="s">
        <v>796</v>
      </c>
      <c r="G432" s="2" t="s">
        <v>4436</v>
      </c>
      <c r="H432" s="2" t="s">
        <v>4437</v>
      </c>
      <c r="I432" s="2" t="s">
        <v>5218</v>
      </c>
      <c r="J432" s="2" t="s">
        <v>5219</v>
      </c>
      <c r="K432" s="2" t="s">
        <v>5220</v>
      </c>
      <c r="L432" s="2" t="s">
        <v>5221</v>
      </c>
      <c r="M432" s="2" t="s">
        <v>5222</v>
      </c>
      <c r="N432" s="2" t="s">
        <v>5223</v>
      </c>
      <c r="O432" s="2" t="s">
        <v>1282</v>
      </c>
      <c r="P432" s="2" t="s">
        <v>6902</v>
      </c>
      <c r="Q432" s="2" t="s">
        <v>152</v>
      </c>
      <c r="R432" s="2" t="s">
        <v>3319</v>
      </c>
      <c r="T432" s="2" t="str">
        <f t="shared" si="6"/>
        <v>Tel. +43 4872 824 Mail: direktion@vs-stjohanniw.tsn.at</v>
      </c>
    </row>
    <row r="433" spans="1:20" ht="15" customHeight="1">
      <c r="A433" s="2" t="s">
        <v>3425</v>
      </c>
      <c r="B433" s="2" t="s">
        <v>3426</v>
      </c>
      <c r="C433" s="2" t="s">
        <v>1515</v>
      </c>
      <c r="D433" s="2" t="s">
        <v>1530</v>
      </c>
      <c r="E433" s="2" t="s">
        <v>3427</v>
      </c>
      <c r="F433" s="2" t="s">
        <v>345</v>
      </c>
      <c r="G433" s="2" t="s">
        <v>1448</v>
      </c>
      <c r="H433" s="2" t="s">
        <v>3428</v>
      </c>
      <c r="I433" s="2" t="s">
        <v>3429</v>
      </c>
      <c r="J433" s="2" t="s">
        <v>3430</v>
      </c>
      <c r="K433" s="2" t="s">
        <v>3431</v>
      </c>
      <c r="L433" s="2" t="s">
        <v>3432</v>
      </c>
      <c r="M433" s="2" t="s">
        <v>3433</v>
      </c>
      <c r="N433" s="2" t="s">
        <v>3434</v>
      </c>
      <c r="O433" s="2" t="s">
        <v>1447</v>
      </c>
      <c r="P433" s="2" t="s">
        <v>3435</v>
      </c>
      <c r="Q433" s="2" t="s">
        <v>716</v>
      </c>
      <c r="R433" s="2" t="s">
        <v>2481</v>
      </c>
      <c r="T433" s="2" t="str">
        <f t="shared" si="6"/>
        <v>Tel. +43 5352 6900431 Mail: direktion@vs-stjohann.tsn.at</v>
      </c>
    </row>
    <row r="434" spans="1:20" ht="15" customHeight="1">
      <c r="A434" s="2" t="s">
        <v>2347</v>
      </c>
      <c r="B434" s="2" t="s">
        <v>2348</v>
      </c>
      <c r="C434" s="2" t="s">
        <v>1515</v>
      </c>
      <c r="D434" s="2" t="s">
        <v>1530</v>
      </c>
      <c r="E434" s="2" t="s">
        <v>2349</v>
      </c>
      <c r="F434" s="2" t="s">
        <v>241</v>
      </c>
      <c r="G434" s="2" t="s">
        <v>2350</v>
      </c>
      <c r="H434" s="2" t="s">
        <v>2351</v>
      </c>
      <c r="I434" s="2" t="s">
        <v>6677</v>
      </c>
      <c r="J434" s="2" t="s">
        <v>6678</v>
      </c>
      <c r="K434" s="2" t="s">
        <v>2352</v>
      </c>
      <c r="L434" s="2" t="s">
        <v>2353</v>
      </c>
      <c r="M434" s="2" t="s">
        <v>2354</v>
      </c>
      <c r="N434" s="2" t="s">
        <v>2355</v>
      </c>
      <c r="O434" s="2" t="s">
        <v>1061</v>
      </c>
      <c r="P434" s="2" t="s">
        <v>6679</v>
      </c>
      <c r="Q434" s="2" t="s">
        <v>182</v>
      </c>
      <c r="R434" s="2" t="s">
        <v>5691</v>
      </c>
      <c r="T434" s="2" t="str">
        <f t="shared" si="6"/>
        <v>Tel. +43 5413 87208 Mail: direktion@vs-leonhard.tsn.at</v>
      </c>
    </row>
    <row r="435" spans="1:20" ht="15" customHeight="1">
      <c r="A435" s="2" t="s">
        <v>5400</v>
      </c>
      <c r="B435" s="2" t="s">
        <v>5401</v>
      </c>
      <c r="C435" s="2" t="s">
        <v>1515</v>
      </c>
      <c r="D435" s="2" t="s">
        <v>1530</v>
      </c>
      <c r="E435" s="2" t="s">
        <v>5402</v>
      </c>
      <c r="F435" s="2" t="s">
        <v>474</v>
      </c>
      <c r="G435" s="2" t="s">
        <v>5403</v>
      </c>
      <c r="H435" s="2" t="s">
        <v>5404</v>
      </c>
      <c r="I435" s="2" t="s">
        <v>5405</v>
      </c>
      <c r="J435" s="2" t="s">
        <v>5406</v>
      </c>
      <c r="K435" s="2" t="s">
        <v>5407</v>
      </c>
      <c r="L435" s="2" t="s">
        <v>5408</v>
      </c>
      <c r="M435" s="2" t="s">
        <v>5409</v>
      </c>
      <c r="N435" s="2" t="s">
        <v>5410</v>
      </c>
      <c r="O435" s="2" t="s">
        <v>6947</v>
      </c>
      <c r="Q435" s="2" t="s">
        <v>323</v>
      </c>
      <c r="R435" s="2" t="s">
        <v>4282</v>
      </c>
      <c r="T435" s="2" t="str">
        <f t="shared" si="6"/>
        <v>Tel. +43 5244 62496 300 Mail: direktion@vs-stmargarethen.tsn.at</v>
      </c>
    </row>
    <row r="436" spans="1:20" ht="15" customHeight="1">
      <c r="A436" s="2" t="s">
        <v>1561</v>
      </c>
      <c r="B436" s="2" t="s">
        <v>1562</v>
      </c>
      <c r="C436" s="2" t="s">
        <v>1515</v>
      </c>
      <c r="D436" s="2" t="s">
        <v>1530</v>
      </c>
      <c r="E436" s="2" t="s">
        <v>1563</v>
      </c>
      <c r="F436" s="2" t="s">
        <v>1070</v>
      </c>
      <c r="G436" s="2" t="s">
        <v>1564</v>
      </c>
      <c r="H436" s="2" t="s">
        <v>1565</v>
      </c>
      <c r="I436" s="2" t="s">
        <v>1566</v>
      </c>
      <c r="J436" s="2" t="s">
        <v>1567</v>
      </c>
      <c r="K436" s="2" t="s">
        <v>1568</v>
      </c>
      <c r="L436" s="2" t="s">
        <v>1523</v>
      </c>
      <c r="M436" s="2" t="s">
        <v>1524</v>
      </c>
      <c r="N436" s="2" t="s">
        <v>1525</v>
      </c>
      <c r="O436" s="2" t="s">
        <v>1118</v>
      </c>
      <c r="P436" s="2" t="s">
        <v>1569</v>
      </c>
      <c r="Q436" s="2" t="s">
        <v>235</v>
      </c>
      <c r="R436" s="2" t="s">
        <v>6425</v>
      </c>
      <c r="T436" s="2" t="str">
        <f t="shared" si="6"/>
        <v>Tel. +43 512 282372 Mail: direktion@vs-stnikolaus.tsn.at</v>
      </c>
    </row>
    <row r="437" spans="1:20" ht="15" customHeight="1">
      <c r="A437" s="2" t="s">
        <v>3472</v>
      </c>
      <c r="B437" s="2" t="s">
        <v>3473</v>
      </c>
      <c r="C437" s="2" t="s">
        <v>1515</v>
      </c>
      <c r="D437" s="2" t="s">
        <v>1530</v>
      </c>
      <c r="E437" s="2" t="s">
        <v>3474</v>
      </c>
      <c r="F437" s="2" t="s">
        <v>345</v>
      </c>
      <c r="G437" s="2" t="s">
        <v>3475</v>
      </c>
      <c r="H437" s="2" t="s">
        <v>3476</v>
      </c>
      <c r="I437" s="2" t="s">
        <v>6816</v>
      </c>
      <c r="J437" s="2" t="s">
        <v>6817</v>
      </c>
      <c r="K437" s="2" t="s">
        <v>3477</v>
      </c>
      <c r="L437" s="2" t="s">
        <v>3478</v>
      </c>
      <c r="M437" s="2" t="s">
        <v>3479</v>
      </c>
      <c r="N437" s="2" t="s">
        <v>3480</v>
      </c>
      <c r="O437" s="2" t="s">
        <v>1149</v>
      </c>
      <c r="P437" s="2" t="s">
        <v>6818</v>
      </c>
      <c r="Q437" s="2" t="s">
        <v>657</v>
      </c>
      <c r="R437" s="2" t="s">
        <v>4896</v>
      </c>
      <c r="T437" s="2" t="str">
        <f t="shared" si="6"/>
        <v>Tel. +43 5354 8818116 Mail: direktion@vs-st-ulrich.tsn.at</v>
      </c>
    </row>
    <row r="438" spans="1:20" ht="15" customHeight="1">
      <c r="A438" s="2" t="s">
        <v>5267</v>
      </c>
      <c r="B438" s="2" t="s">
        <v>5268</v>
      </c>
      <c r="C438" s="2" t="s">
        <v>1515</v>
      </c>
      <c r="D438" s="2" t="s">
        <v>1530</v>
      </c>
      <c r="E438" s="2" t="s">
        <v>5269</v>
      </c>
      <c r="F438" s="2" t="s">
        <v>796</v>
      </c>
      <c r="G438" s="2" t="s">
        <v>154</v>
      </c>
      <c r="H438" s="2" t="s">
        <v>4478</v>
      </c>
      <c r="I438" s="2" t="s">
        <v>5270</v>
      </c>
      <c r="J438" s="2" t="s">
        <v>5271</v>
      </c>
      <c r="K438" s="2" t="s">
        <v>5272</v>
      </c>
      <c r="L438" s="2" t="s">
        <v>5273</v>
      </c>
      <c r="M438" s="2" t="s">
        <v>5274</v>
      </c>
      <c r="N438" s="2" t="s">
        <v>5275</v>
      </c>
      <c r="O438" s="2" t="s">
        <v>1256</v>
      </c>
      <c r="P438" s="2" t="s">
        <v>5199</v>
      </c>
      <c r="Q438" s="2" t="s">
        <v>4485</v>
      </c>
      <c r="T438" s="2" t="str">
        <f t="shared" si="6"/>
        <v>Tel. +43 4879 253 Mail: leitung@scl-defereggental.tsn.at</v>
      </c>
    </row>
    <row r="439" spans="1:20" ht="15" customHeight="1">
      <c r="A439" s="2" t="s">
        <v>2088</v>
      </c>
      <c r="B439" s="2" t="s">
        <v>2089</v>
      </c>
      <c r="C439" s="2" t="s">
        <v>1515</v>
      </c>
      <c r="D439" s="2" t="s">
        <v>1530</v>
      </c>
      <c r="E439" s="2" t="s">
        <v>2090</v>
      </c>
      <c r="F439" s="2" t="s">
        <v>241</v>
      </c>
      <c r="G439" s="2" t="s">
        <v>2091</v>
      </c>
      <c r="H439" s="2" t="s">
        <v>2092</v>
      </c>
      <c r="I439" s="2" t="s">
        <v>2093</v>
      </c>
      <c r="J439" s="2" t="s">
        <v>2094</v>
      </c>
      <c r="K439" s="2" t="s">
        <v>2095</v>
      </c>
      <c r="L439" s="2" t="s">
        <v>2096</v>
      </c>
      <c r="M439" s="2" t="s">
        <v>2097</v>
      </c>
      <c r="N439" s="2" t="s">
        <v>2098</v>
      </c>
      <c r="O439" s="2" t="s">
        <v>1062</v>
      </c>
      <c r="P439" s="2" t="s">
        <v>2099</v>
      </c>
      <c r="Q439" s="2" t="s">
        <v>188</v>
      </c>
      <c r="R439" s="2" t="s">
        <v>2686</v>
      </c>
      <c r="T439" s="2" t="str">
        <f t="shared" si="6"/>
        <v>Tel. +43 5263 6096 Mail: direktion@vs-stams.tsn.at</v>
      </c>
    </row>
    <row r="440" spans="1:20" ht="15" customHeight="1">
      <c r="A440" s="2" t="s">
        <v>5621</v>
      </c>
      <c r="B440" s="2" t="s">
        <v>5622</v>
      </c>
      <c r="C440" s="2" t="s">
        <v>1515</v>
      </c>
      <c r="D440" s="2" t="s">
        <v>1530</v>
      </c>
      <c r="E440" s="2" t="s">
        <v>5623</v>
      </c>
      <c r="F440" s="2" t="s">
        <v>474</v>
      </c>
      <c r="G440" s="2" t="s">
        <v>1496</v>
      </c>
      <c r="H440" s="2" t="s">
        <v>5624</v>
      </c>
      <c r="I440" s="2" t="s">
        <v>5625</v>
      </c>
      <c r="J440" s="2" t="s">
        <v>5626</v>
      </c>
      <c r="K440" s="2" t="s">
        <v>5627</v>
      </c>
      <c r="L440" s="2" t="s">
        <v>5628</v>
      </c>
      <c r="M440" s="2" t="s">
        <v>5629</v>
      </c>
      <c r="N440" s="2" t="s">
        <v>5630</v>
      </c>
      <c r="O440" s="2" t="s">
        <v>1370</v>
      </c>
      <c r="P440" s="2" t="s">
        <v>5631</v>
      </c>
      <c r="Q440" s="2" t="s">
        <v>328</v>
      </c>
      <c r="T440" s="2" t="str">
        <f t="shared" si="6"/>
        <v>Tel. +43 5242 71766 Mail: direktion@vs-stans.tsn.at</v>
      </c>
    </row>
    <row r="441" spans="1:20" ht="15" customHeight="1">
      <c r="A441" s="2" t="s">
        <v>4197</v>
      </c>
      <c r="B441" s="2" t="s">
        <v>4198</v>
      </c>
      <c r="C441" s="2" t="s">
        <v>1515</v>
      </c>
      <c r="D441" s="2" t="s">
        <v>1530</v>
      </c>
      <c r="E441" s="2" t="s">
        <v>4199</v>
      </c>
      <c r="F441" s="2" t="s">
        <v>748</v>
      </c>
      <c r="G441" s="2" t="s">
        <v>4200</v>
      </c>
      <c r="H441" s="2" t="s">
        <v>4201</v>
      </c>
      <c r="I441" s="2" t="s">
        <v>6882</v>
      </c>
      <c r="J441" s="2" t="s">
        <v>6883</v>
      </c>
      <c r="K441" s="2" t="s">
        <v>4202</v>
      </c>
      <c r="L441" s="2" t="s">
        <v>4203</v>
      </c>
      <c r="M441" s="2" t="s">
        <v>4032</v>
      </c>
      <c r="N441" s="2" t="s">
        <v>4204</v>
      </c>
      <c r="O441" s="2" t="s">
        <v>6884</v>
      </c>
      <c r="P441" s="2" t="s">
        <v>4205</v>
      </c>
      <c r="Q441" s="2" t="s">
        <v>786</v>
      </c>
      <c r="R441" s="2" t="s">
        <v>2016</v>
      </c>
      <c r="T441" s="2" t="str">
        <f t="shared" si="6"/>
        <v>Tel. +43 676 846909308 Mail: direktion@vs-stanz.tsn.at</v>
      </c>
    </row>
    <row r="442" spans="1:20" ht="15" customHeight="1">
      <c r="A442" s="2" t="s">
        <v>5005</v>
      </c>
      <c r="B442" s="2" t="s">
        <v>5006</v>
      </c>
      <c r="C442" s="2" t="s">
        <v>1515</v>
      </c>
      <c r="D442" s="2" t="s">
        <v>1530</v>
      </c>
      <c r="E442" s="2" t="s">
        <v>5007</v>
      </c>
      <c r="F442" s="2" t="s">
        <v>862</v>
      </c>
      <c r="G442" s="2" t="s">
        <v>271</v>
      </c>
      <c r="H442" s="2" t="s">
        <v>5008</v>
      </c>
      <c r="K442" s="2" t="s">
        <v>5009</v>
      </c>
      <c r="L442" s="2" t="s">
        <v>5010</v>
      </c>
      <c r="M442" s="2" t="s">
        <v>5011</v>
      </c>
      <c r="N442" s="2" t="s">
        <v>5012</v>
      </c>
      <c r="O442" s="2" t="s">
        <v>1323</v>
      </c>
      <c r="P442" s="2" t="s">
        <v>5013</v>
      </c>
      <c r="Q442" s="2" t="s">
        <v>270</v>
      </c>
      <c r="R442" s="2" t="s">
        <v>2769</v>
      </c>
      <c r="T442" s="2" t="str">
        <f t="shared" si="6"/>
        <v>Tel. +43 5632 28234 Mail: direktion@vs-stanzach.tsn.at</v>
      </c>
    </row>
    <row r="443" spans="1:20" ht="15" customHeight="1">
      <c r="A443" s="2" t="s">
        <v>5070</v>
      </c>
      <c r="B443" s="2" t="s">
        <v>5071</v>
      </c>
      <c r="C443" s="2" t="s">
        <v>1515</v>
      </c>
      <c r="D443" s="2" t="s">
        <v>1530</v>
      </c>
      <c r="E443" s="2" t="s">
        <v>5072</v>
      </c>
      <c r="F443" s="2" t="s">
        <v>862</v>
      </c>
      <c r="G443" s="2" t="s">
        <v>860</v>
      </c>
      <c r="H443" s="2" t="s">
        <v>5073</v>
      </c>
      <c r="I443" s="2" t="s">
        <v>6929</v>
      </c>
      <c r="J443" s="2" t="s">
        <v>6930</v>
      </c>
      <c r="K443" s="2" t="s">
        <v>5074</v>
      </c>
      <c r="L443" s="2" t="s">
        <v>5075</v>
      </c>
      <c r="M443" s="2" t="s">
        <v>5076</v>
      </c>
      <c r="N443" s="2" t="s">
        <v>5077</v>
      </c>
      <c r="O443" s="2" t="s">
        <v>1324</v>
      </c>
      <c r="P443" s="2" t="s">
        <v>5078</v>
      </c>
      <c r="Q443" s="2" t="s">
        <v>272</v>
      </c>
      <c r="R443" s="2" t="s">
        <v>4585</v>
      </c>
      <c r="T443" s="2" t="str">
        <f t="shared" si="6"/>
        <v>Tel. +43 5633 5372 Mail: direktion@vs-steeg.tsn.at</v>
      </c>
    </row>
    <row r="444" spans="1:20" ht="15" customHeight="1">
      <c r="A444" s="2" t="s">
        <v>2943</v>
      </c>
      <c r="B444" s="2" t="s">
        <v>2944</v>
      </c>
      <c r="C444" s="2" t="s">
        <v>1515</v>
      </c>
      <c r="D444" s="2" t="s">
        <v>1530</v>
      </c>
      <c r="E444" s="2" t="s">
        <v>2945</v>
      </c>
      <c r="F444" s="2" t="s">
        <v>2061</v>
      </c>
      <c r="G444" s="2" t="s">
        <v>2946</v>
      </c>
      <c r="H444" s="2" t="s">
        <v>2947</v>
      </c>
      <c r="I444" s="2" t="s">
        <v>858</v>
      </c>
      <c r="J444" s="2" t="s">
        <v>2948</v>
      </c>
      <c r="K444" s="2" t="s">
        <v>2949</v>
      </c>
      <c r="L444" s="2" t="s">
        <v>2950</v>
      </c>
      <c r="M444" s="2" t="s">
        <v>2951</v>
      </c>
      <c r="N444" s="2" t="s">
        <v>2952</v>
      </c>
      <c r="O444" s="2" t="s">
        <v>1431</v>
      </c>
      <c r="P444" s="2" t="s">
        <v>6738</v>
      </c>
      <c r="Q444" s="2" t="s">
        <v>857</v>
      </c>
      <c r="R444" s="2" t="s">
        <v>5978</v>
      </c>
      <c r="T444" s="2" t="str">
        <f t="shared" si="6"/>
        <v>Tel. +43 5272 6251 520 Mail: direktion@vs-steinach.tsn.at</v>
      </c>
    </row>
    <row r="445" spans="1:20" ht="15" customHeight="1">
      <c r="A445" s="2" t="s">
        <v>5740</v>
      </c>
      <c r="B445" s="2" t="s">
        <v>5741</v>
      </c>
      <c r="C445" s="2" t="s">
        <v>1515</v>
      </c>
      <c r="D445" s="2" t="s">
        <v>1530</v>
      </c>
      <c r="E445" s="2" t="s">
        <v>5742</v>
      </c>
      <c r="F445" s="2" t="s">
        <v>474</v>
      </c>
      <c r="G445" s="2" t="s">
        <v>1489</v>
      </c>
      <c r="H445" s="2" t="s">
        <v>5323</v>
      </c>
      <c r="K445" s="2" t="s">
        <v>5743</v>
      </c>
      <c r="L445" s="2" t="s">
        <v>5744</v>
      </c>
      <c r="M445" s="2" t="s">
        <v>5745</v>
      </c>
      <c r="N445" s="2" t="s">
        <v>5746</v>
      </c>
      <c r="O445" s="2" t="s">
        <v>1371</v>
      </c>
      <c r="P445" s="2" t="s">
        <v>5330</v>
      </c>
      <c r="Q445" s="2" t="s">
        <v>445</v>
      </c>
      <c r="R445" s="2" t="s">
        <v>2749</v>
      </c>
      <c r="T445" s="2" t="str">
        <f t="shared" si="6"/>
        <v>Tel. +43 5248 21640 Mail: direktion@vs-steinberg.tsn.at</v>
      </c>
    </row>
    <row r="446" spans="1:20" ht="15" customHeight="1">
      <c r="A446" s="2" t="s">
        <v>5759</v>
      </c>
      <c r="B446" s="2" t="s">
        <v>5760</v>
      </c>
      <c r="C446" s="2" t="s">
        <v>1515</v>
      </c>
      <c r="D446" s="2" t="s">
        <v>1530</v>
      </c>
      <c r="E446" s="2" t="s">
        <v>5761</v>
      </c>
      <c r="F446" s="2" t="s">
        <v>474</v>
      </c>
      <c r="G446" s="2" t="s">
        <v>5762</v>
      </c>
      <c r="H446" s="2" t="s">
        <v>5763</v>
      </c>
      <c r="I446" s="2" t="s">
        <v>5764</v>
      </c>
      <c r="J446" s="2" t="s">
        <v>5765</v>
      </c>
      <c r="K446" s="2" t="s">
        <v>5766</v>
      </c>
      <c r="L446" s="2" t="s">
        <v>5767</v>
      </c>
      <c r="M446" s="2" t="s">
        <v>5768</v>
      </c>
      <c r="N446" s="2" t="s">
        <v>5769</v>
      </c>
      <c r="O446" s="2" t="s">
        <v>1372</v>
      </c>
      <c r="P446" s="2" t="s">
        <v>5770</v>
      </c>
      <c r="Q446" s="2" t="s">
        <v>446</v>
      </c>
      <c r="R446" s="2" t="s">
        <v>4306</v>
      </c>
      <c r="T446" s="2" t="str">
        <f t="shared" si="6"/>
        <v>Tel. +43 5244 6210630 Mail: direktion@vs-strass.tsn.at</v>
      </c>
    </row>
    <row r="447" spans="1:20" ht="15" customHeight="1">
      <c r="A447" s="2" t="s">
        <v>5205</v>
      </c>
      <c r="B447" s="2" t="s">
        <v>5206</v>
      </c>
      <c r="C447" s="2" t="s">
        <v>1515</v>
      </c>
      <c r="D447" s="2" t="s">
        <v>1530</v>
      </c>
      <c r="E447" s="2" t="s">
        <v>5207</v>
      </c>
      <c r="F447" s="2" t="s">
        <v>796</v>
      </c>
      <c r="G447" s="2" t="s">
        <v>5208</v>
      </c>
      <c r="H447" s="2" t="s">
        <v>5209</v>
      </c>
      <c r="I447" s="2" t="s">
        <v>6933</v>
      </c>
      <c r="J447" s="2" t="s">
        <v>6934</v>
      </c>
      <c r="K447" s="2" t="s">
        <v>5210</v>
      </c>
      <c r="L447" s="2" t="s">
        <v>5211</v>
      </c>
      <c r="M447" s="2" t="s">
        <v>5212</v>
      </c>
      <c r="N447" s="2" t="s">
        <v>5213</v>
      </c>
      <c r="O447" s="2" t="s">
        <v>1283</v>
      </c>
      <c r="P447" s="2" t="s">
        <v>6935</v>
      </c>
      <c r="Q447" s="2" t="s">
        <v>155</v>
      </c>
      <c r="T447" s="2" t="str">
        <f t="shared" si="6"/>
        <v>Tel. +43 4846 6398 Mail: direktion@vs-strassen.tsn.at</v>
      </c>
    </row>
    <row r="448" spans="1:20" ht="15" customHeight="1">
      <c r="A448" s="2" t="s">
        <v>4207</v>
      </c>
      <c r="B448" s="2" t="s">
        <v>4208</v>
      </c>
      <c r="C448" s="2" t="s">
        <v>1515</v>
      </c>
      <c r="D448" s="2" t="s">
        <v>1530</v>
      </c>
      <c r="E448" s="2" t="s">
        <v>4209</v>
      </c>
      <c r="F448" s="2" t="s">
        <v>748</v>
      </c>
      <c r="G448" s="2" t="s">
        <v>788</v>
      </c>
      <c r="H448" s="2" t="s">
        <v>4210</v>
      </c>
      <c r="I448" s="2" t="s">
        <v>4211</v>
      </c>
      <c r="J448" s="2" t="s">
        <v>4212</v>
      </c>
      <c r="K448" s="2" t="s">
        <v>4213</v>
      </c>
      <c r="L448" s="2" t="s">
        <v>4214</v>
      </c>
      <c r="M448" s="2" t="s">
        <v>4215</v>
      </c>
      <c r="N448" s="2" t="s">
        <v>4216</v>
      </c>
      <c r="O448" s="2" t="s">
        <v>1239</v>
      </c>
      <c r="P448" s="2" t="s">
        <v>4217</v>
      </c>
      <c r="Q448" s="2" t="s">
        <v>787</v>
      </c>
      <c r="R448" s="2" t="s">
        <v>4629</v>
      </c>
      <c r="T448" s="2" t="str">
        <f t="shared" si="6"/>
        <v>Tel. +43 5447 5565 Mail: direktion@vs-strengen.tsn.at</v>
      </c>
    </row>
    <row r="449" spans="1:20" ht="15" customHeight="1">
      <c r="A449" s="2" t="s">
        <v>5692</v>
      </c>
      <c r="B449" s="2" t="s">
        <v>5693</v>
      </c>
      <c r="C449" s="2" t="s">
        <v>1515</v>
      </c>
      <c r="D449" s="2" t="s">
        <v>1530</v>
      </c>
      <c r="E449" s="2" t="s">
        <v>5694</v>
      </c>
      <c r="F449" s="2" t="s">
        <v>474</v>
      </c>
      <c r="G449" s="2" t="s">
        <v>448</v>
      </c>
      <c r="H449" s="2" t="s">
        <v>5695</v>
      </c>
      <c r="I449" s="2" t="s">
        <v>5696</v>
      </c>
      <c r="J449" s="2" t="s">
        <v>5697</v>
      </c>
      <c r="K449" s="2" t="s">
        <v>5698</v>
      </c>
      <c r="L449" s="2" t="s">
        <v>5687</v>
      </c>
      <c r="M449" s="2" t="s">
        <v>5688</v>
      </c>
      <c r="N449" s="2" t="s">
        <v>5689</v>
      </c>
      <c r="O449" s="2" t="s">
        <v>1373</v>
      </c>
      <c r="Q449" s="2" t="s">
        <v>447</v>
      </c>
      <c r="T449" s="2" t="str">
        <f t="shared" si="6"/>
        <v>Tel. +43 5283 2120 Mail: direktion@vs-stumm.tsn.at</v>
      </c>
    </row>
    <row r="450" spans="1:20" ht="15" customHeight="1">
      <c r="A450" s="2" t="s">
        <v>5732</v>
      </c>
      <c r="B450" s="2" t="s">
        <v>5733</v>
      </c>
      <c r="C450" s="2" t="s">
        <v>1515</v>
      </c>
      <c r="D450" s="2" t="s">
        <v>1530</v>
      </c>
      <c r="E450" s="2" t="s">
        <v>5734</v>
      </c>
      <c r="F450" s="2" t="s">
        <v>474</v>
      </c>
      <c r="G450" s="2" t="s">
        <v>1375</v>
      </c>
      <c r="H450" s="2" t="s">
        <v>5735</v>
      </c>
      <c r="I450" s="2" t="s">
        <v>5736</v>
      </c>
      <c r="J450" s="2" t="s">
        <v>5737</v>
      </c>
      <c r="K450" s="2" t="s">
        <v>5738</v>
      </c>
      <c r="L450" s="2" t="s">
        <v>5703</v>
      </c>
      <c r="M450" s="2" t="s">
        <v>5704</v>
      </c>
      <c r="N450" s="2" t="s">
        <v>5705</v>
      </c>
      <c r="O450" s="2" t="s">
        <v>1374</v>
      </c>
      <c r="P450" s="2" t="s">
        <v>5739</v>
      </c>
      <c r="Q450" s="2" t="s">
        <v>449</v>
      </c>
      <c r="R450" s="2" t="s">
        <v>4244</v>
      </c>
      <c r="T450" s="2" t="str">
        <f t="shared" ref="T450:T513" si="7">"Tel."&amp;" "&amp;O450&amp;" "&amp;"Mail:"&amp;" "&amp;Q450</f>
        <v>Tel. +43 5283 2764 Mail: direktion@vs-stummerberg.tsn.at</v>
      </c>
    </row>
    <row r="451" spans="1:20" ht="15" customHeight="1">
      <c r="A451" s="2" t="s">
        <v>4746</v>
      </c>
      <c r="B451" s="2" t="s">
        <v>4747</v>
      </c>
      <c r="C451" s="2" t="s">
        <v>1515</v>
      </c>
      <c r="D451" s="2" t="s">
        <v>1530</v>
      </c>
      <c r="E451" s="2" t="s">
        <v>4748</v>
      </c>
      <c r="F451" s="2" t="s">
        <v>796</v>
      </c>
      <c r="G451" s="2" t="s">
        <v>4749</v>
      </c>
      <c r="H451" s="2" t="s">
        <v>4750</v>
      </c>
      <c r="I451" s="2" t="s">
        <v>4751</v>
      </c>
      <c r="J451" s="2" t="s">
        <v>4752</v>
      </c>
      <c r="K451" s="2" t="s">
        <v>4743</v>
      </c>
      <c r="L451" s="2" t="s">
        <v>4616</v>
      </c>
      <c r="M451" s="2" t="s">
        <v>4617</v>
      </c>
      <c r="N451" s="2" t="s">
        <v>796</v>
      </c>
      <c r="O451" s="2" t="s">
        <v>1284</v>
      </c>
      <c r="P451" s="2" t="s">
        <v>4753</v>
      </c>
      <c r="Q451" s="2" t="s">
        <v>296</v>
      </c>
      <c r="T451" s="2" t="str">
        <f t="shared" si="7"/>
        <v>Tel. +43 4852 63966 Mail: direktion@vs-lienzsued1.tsn.at</v>
      </c>
    </row>
    <row r="452" spans="1:20" ht="15" customHeight="1">
      <c r="A452" s="2" t="s">
        <v>5089</v>
      </c>
      <c r="B452" s="2" t="s">
        <v>5090</v>
      </c>
      <c r="C452" s="2" t="s">
        <v>1515</v>
      </c>
      <c r="D452" s="2" t="s">
        <v>1530</v>
      </c>
      <c r="E452" s="2" t="s">
        <v>5091</v>
      </c>
      <c r="F452" s="2" t="s">
        <v>862</v>
      </c>
      <c r="G452" s="2" t="s">
        <v>274</v>
      </c>
      <c r="H452" s="2" t="s">
        <v>5062</v>
      </c>
      <c r="I452" s="2" t="s">
        <v>5092</v>
      </c>
      <c r="J452" s="2" t="s">
        <v>5093</v>
      </c>
      <c r="K452" s="2" t="s">
        <v>5094</v>
      </c>
      <c r="L452" s="2" t="s">
        <v>5095</v>
      </c>
      <c r="M452" s="2" t="s">
        <v>5096</v>
      </c>
      <c r="N452" s="2" t="s">
        <v>5097</v>
      </c>
      <c r="O452" s="2" t="s">
        <v>1482</v>
      </c>
      <c r="Q452" s="2" t="s">
        <v>273</v>
      </c>
      <c r="T452" s="2" t="str">
        <f t="shared" si="7"/>
        <v>Tel. +43 5675620320 Mail: direktion@vs-tannheim.tsn.at</v>
      </c>
    </row>
    <row r="453" spans="1:20" ht="15" customHeight="1">
      <c r="A453" s="2" t="s">
        <v>2119</v>
      </c>
      <c r="B453" s="2" t="s">
        <v>2120</v>
      </c>
      <c r="C453" s="2" t="s">
        <v>1515</v>
      </c>
      <c r="D453" s="2" t="s">
        <v>1530</v>
      </c>
      <c r="E453" s="2" t="s">
        <v>2121</v>
      </c>
      <c r="F453" s="2" t="s">
        <v>241</v>
      </c>
      <c r="G453" s="2" t="s">
        <v>2122</v>
      </c>
      <c r="H453" s="2" t="s">
        <v>2123</v>
      </c>
      <c r="I453" s="2" t="s">
        <v>2124</v>
      </c>
      <c r="J453" s="2" t="s">
        <v>2125</v>
      </c>
      <c r="K453" s="2" t="s">
        <v>2126</v>
      </c>
      <c r="L453" s="2" t="s">
        <v>2127</v>
      </c>
      <c r="M453" s="2" t="s">
        <v>2128</v>
      </c>
      <c r="N453" s="2" t="s">
        <v>2129</v>
      </c>
      <c r="O453" s="2" t="s">
        <v>1063</v>
      </c>
      <c r="P453" s="2" t="s">
        <v>2130</v>
      </c>
      <c r="Q453" s="2" t="s">
        <v>189</v>
      </c>
      <c r="R453" s="2" t="s">
        <v>6137</v>
      </c>
      <c r="T453" s="2" t="str">
        <f t="shared" si="7"/>
        <v>Tel. +43 5412 66085 Mail: direktion@vs-tarrenz.tsn.at</v>
      </c>
    </row>
    <row r="454" spans="1:20" ht="15" customHeight="1">
      <c r="A454" s="2" t="s">
        <v>2897</v>
      </c>
      <c r="B454" s="2" t="s">
        <v>2898</v>
      </c>
      <c r="C454" s="2" t="s">
        <v>1515</v>
      </c>
      <c r="D454" s="2" t="s">
        <v>1530</v>
      </c>
      <c r="E454" s="2" t="s">
        <v>2899</v>
      </c>
      <c r="F454" s="2" t="s">
        <v>2201</v>
      </c>
      <c r="G454" s="2" t="s">
        <v>2900</v>
      </c>
      <c r="H454" s="2" t="s">
        <v>2901</v>
      </c>
      <c r="I454" s="2" t="s">
        <v>6736</v>
      </c>
      <c r="J454" s="2" t="s">
        <v>6737</v>
      </c>
      <c r="K454" s="2" t="s">
        <v>2902</v>
      </c>
      <c r="L454" s="2" t="s">
        <v>2903</v>
      </c>
      <c r="M454" s="2" t="s">
        <v>2904</v>
      </c>
      <c r="N454" s="2" t="s">
        <v>2905</v>
      </c>
      <c r="O454" s="2" t="s">
        <v>1020</v>
      </c>
      <c r="P454" s="2" t="s">
        <v>2906</v>
      </c>
      <c r="Q454" s="2" t="s">
        <v>398</v>
      </c>
      <c r="R454" s="2" t="s">
        <v>5856</v>
      </c>
      <c r="T454" s="2" t="str">
        <f t="shared" si="7"/>
        <v>Tel. +43 5225 63409 Mail: direktion@vs-telfes.tsn.at</v>
      </c>
    </row>
    <row r="455" spans="1:20" ht="15" customHeight="1">
      <c r="A455" s="2" t="s">
        <v>5747</v>
      </c>
      <c r="B455" s="2" t="s">
        <v>5748</v>
      </c>
      <c r="C455" s="2" t="s">
        <v>1515</v>
      </c>
      <c r="D455" s="2" t="s">
        <v>1530</v>
      </c>
      <c r="E455" s="2" t="s">
        <v>5749</v>
      </c>
      <c r="F455" s="2" t="s">
        <v>474</v>
      </c>
      <c r="G455" s="2" t="s">
        <v>5750</v>
      </c>
      <c r="H455" s="2" t="s">
        <v>5751</v>
      </c>
      <c r="I455" s="2" t="s">
        <v>5752</v>
      </c>
      <c r="J455" s="2" t="s">
        <v>5753</v>
      </c>
      <c r="K455" s="2" t="s">
        <v>5754</v>
      </c>
      <c r="L455" s="2" t="s">
        <v>5755</v>
      </c>
      <c r="M455" s="2" t="s">
        <v>5756</v>
      </c>
      <c r="N455" s="2" t="s">
        <v>5757</v>
      </c>
      <c r="O455" s="2" t="s">
        <v>1376</v>
      </c>
      <c r="P455" s="2" t="s">
        <v>5758</v>
      </c>
      <c r="Q455" s="2" t="s">
        <v>450</v>
      </c>
      <c r="R455" s="2" t="s">
        <v>2886</v>
      </c>
      <c r="T455" s="2" t="str">
        <f t="shared" si="7"/>
        <v>Tel. +43 5224 68425 Mail: direktion@vs-terfens.tsn.at</v>
      </c>
    </row>
    <row r="456" spans="1:20" ht="15" customHeight="1">
      <c r="A456" s="2" t="s">
        <v>4424</v>
      </c>
      <c r="B456" s="2" t="s">
        <v>4425</v>
      </c>
      <c r="C456" s="2" t="s">
        <v>1515</v>
      </c>
      <c r="D456" s="2" t="s">
        <v>1530</v>
      </c>
      <c r="E456" s="2" t="s">
        <v>4426</v>
      </c>
      <c r="F456" s="2" t="s">
        <v>796</v>
      </c>
      <c r="G456" s="2" t="s">
        <v>4427</v>
      </c>
      <c r="H456" s="2" t="s">
        <v>4428</v>
      </c>
      <c r="I456" s="2" t="s">
        <v>4429</v>
      </c>
      <c r="J456" s="2" t="s">
        <v>4430</v>
      </c>
      <c r="K456" s="2" t="s">
        <v>4431</v>
      </c>
      <c r="L456" s="2" t="s">
        <v>4375</v>
      </c>
      <c r="M456" s="2" t="s">
        <v>4376</v>
      </c>
      <c r="N456" s="2" t="s">
        <v>4377</v>
      </c>
      <c r="O456" s="2" t="s">
        <v>1476</v>
      </c>
      <c r="P456" s="2" t="s">
        <v>4432</v>
      </c>
      <c r="Q456" s="2" t="s">
        <v>156</v>
      </c>
      <c r="T456" s="2" t="str">
        <f t="shared" si="7"/>
        <v>Tel. +43 4855 8209 51 Mail: direktion@vs-thal.tsn.at</v>
      </c>
    </row>
    <row r="457" spans="1:20" ht="15" customHeight="1">
      <c r="A457" s="2" t="s">
        <v>3246</v>
      </c>
      <c r="B457" s="2" t="s">
        <v>3247</v>
      </c>
      <c r="C457" s="2" t="s">
        <v>1515</v>
      </c>
      <c r="D457" s="2" t="s">
        <v>1530</v>
      </c>
      <c r="E457" s="2" t="s">
        <v>3248</v>
      </c>
      <c r="F457" s="2" t="s">
        <v>2061</v>
      </c>
      <c r="G457" s="2" t="s">
        <v>3249</v>
      </c>
      <c r="H457" s="2" t="s">
        <v>3250</v>
      </c>
      <c r="I457" s="2" t="s">
        <v>3251</v>
      </c>
      <c r="J457" s="2" t="s">
        <v>3252</v>
      </c>
      <c r="K457" s="2" t="s">
        <v>1775</v>
      </c>
      <c r="L457" s="2" t="s">
        <v>3253</v>
      </c>
      <c r="M457" s="2" t="s">
        <v>3254</v>
      </c>
      <c r="N457" s="2" t="s">
        <v>3255</v>
      </c>
      <c r="O457" s="2" t="s">
        <v>972</v>
      </c>
      <c r="Q457" s="2" t="s">
        <v>851</v>
      </c>
      <c r="R457" s="2" t="s">
        <v>6416</v>
      </c>
      <c r="T457" s="2" t="str">
        <f t="shared" si="7"/>
        <v>Tel. +43 5223 49286122 Mail: direktion@vs-thaur.tsn.at</v>
      </c>
    </row>
    <row r="458" spans="1:20" ht="15" customHeight="1">
      <c r="A458" s="2" t="s">
        <v>4035</v>
      </c>
      <c r="B458" s="2" t="s">
        <v>4036</v>
      </c>
      <c r="C458" s="2" t="s">
        <v>1515</v>
      </c>
      <c r="D458" s="2" t="s">
        <v>1530</v>
      </c>
      <c r="E458" s="2" t="s">
        <v>4037</v>
      </c>
      <c r="F458" s="2" t="s">
        <v>664</v>
      </c>
      <c r="G458" s="2" t="s">
        <v>6876</v>
      </c>
      <c r="H458" s="2" t="s">
        <v>6877</v>
      </c>
      <c r="I458" s="2" t="s">
        <v>6876</v>
      </c>
      <c r="J458" s="2" t="s">
        <v>6877</v>
      </c>
      <c r="K458" s="2" t="s">
        <v>4038</v>
      </c>
      <c r="L458" s="2" t="s">
        <v>4010</v>
      </c>
      <c r="M458" s="2" t="s">
        <v>4011</v>
      </c>
      <c r="N458" s="2" t="s">
        <v>4012</v>
      </c>
      <c r="O458" s="2" t="s">
        <v>6878</v>
      </c>
      <c r="P458" s="2" t="s">
        <v>6879</v>
      </c>
      <c r="Q458" s="2" t="s">
        <v>463</v>
      </c>
      <c r="R458" s="2" t="s">
        <v>1911</v>
      </c>
      <c r="T458" s="2" t="str">
        <f t="shared" si="7"/>
        <v>Tel. +43 5339 8110540 Mail: direktion@vs-thierbach.tsn.at</v>
      </c>
    </row>
    <row r="459" spans="1:20" ht="15" customHeight="1">
      <c r="A459" s="2" t="s">
        <v>5245</v>
      </c>
      <c r="B459" s="2" t="s">
        <v>5246</v>
      </c>
      <c r="C459" s="2" t="s">
        <v>1515</v>
      </c>
      <c r="D459" s="2" t="s">
        <v>1530</v>
      </c>
      <c r="E459" s="2" t="s">
        <v>5247</v>
      </c>
      <c r="F459" s="2" t="s">
        <v>796</v>
      </c>
      <c r="G459" s="2" t="s">
        <v>153</v>
      </c>
      <c r="H459" s="2" t="s">
        <v>5217</v>
      </c>
      <c r="I459" s="2" t="s">
        <v>5248</v>
      </c>
      <c r="J459" s="2" t="s">
        <v>5249</v>
      </c>
      <c r="K459" s="2" t="s">
        <v>5250</v>
      </c>
      <c r="L459" s="2" t="s">
        <v>5251</v>
      </c>
      <c r="M459" s="2" t="s">
        <v>5252</v>
      </c>
      <c r="N459" s="2" t="s">
        <v>5253</v>
      </c>
      <c r="O459" s="2" t="s">
        <v>1285</v>
      </c>
      <c r="Q459" s="2" t="s">
        <v>157</v>
      </c>
      <c r="T459" s="2" t="str">
        <f t="shared" si="7"/>
        <v>Tel. +43 4852 6400724 Mail: direktion@vs-thurn.tsn.at</v>
      </c>
    </row>
    <row r="460" spans="1:20" ht="15" customHeight="1">
      <c r="A460" s="2" t="s">
        <v>4265</v>
      </c>
      <c r="B460" s="2" t="s">
        <v>4266</v>
      </c>
      <c r="C460" s="2" t="s">
        <v>1515</v>
      </c>
      <c r="D460" s="2" t="s">
        <v>1530</v>
      </c>
      <c r="E460" s="2" t="s">
        <v>4267</v>
      </c>
      <c r="F460" s="2" t="s">
        <v>748</v>
      </c>
      <c r="G460" s="2" t="s">
        <v>4200</v>
      </c>
      <c r="H460" s="2" t="s">
        <v>4201</v>
      </c>
      <c r="I460" s="2" t="s">
        <v>6887</v>
      </c>
      <c r="J460" s="2" t="s">
        <v>6888</v>
      </c>
      <c r="K460" s="2" t="s">
        <v>4268</v>
      </c>
      <c r="L460" s="2" t="s">
        <v>4269</v>
      </c>
      <c r="M460" s="2" t="s">
        <v>4270</v>
      </c>
      <c r="N460" s="2" t="s">
        <v>4271</v>
      </c>
      <c r="O460" s="2" t="s">
        <v>6884</v>
      </c>
      <c r="P460" s="2" t="s">
        <v>6889</v>
      </c>
      <c r="Q460" s="2" t="s">
        <v>789</v>
      </c>
      <c r="R460" s="2" t="s">
        <v>6404</v>
      </c>
      <c r="T460" s="2" t="str">
        <f t="shared" si="7"/>
        <v>Tel. +43 676 846909308 Mail: direktion@vs-tobadill.tsn.at</v>
      </c>
    </row>
    <row r="461" spans="1:20" ht="15" customHeight="1">
      <c r="A461" s="2" t="s">
        <v>4451</v>
      </c>
      <c r="B461" s="2" t="s">
        <v>4452</v>
      </c>
      <c r="C461" s="2" t="s">
        <v>1515</v>
      </c>
      <c r="D461" s="2" t="s">
        <v>1530</v>
      </c>
      <c r="E461" s="2" t="s">
        <v>4453</v>
      </c>
      <c r="F461" s="2" t="s">
        <v>748</v>
      </c>
      <c r="G461" s="2" t="s">
        <v>731</v>
      </c>
      <c r="H461" s="2" t="s">
        <v>4454</v>
      </c>
      <c r="I461" s="2" t="s">
        <v>4455</v>
      </c>
      <c r="J461" s="2" t="s">
        <v>4456</v>
      </c>
      <c r="K461" s="2" t="s">
        <v>4457</v>
      </c>
      <c r="L461" s="2" t="s">
        <v>4458</v>
      </c>
      <c r="M461" s="2" t="s">
        <v>4459</v>
      </c>
      <c r="N461" s="2" t="s">
        <v>4460</v>
      </c>
      <c r="O461" s="2" t="s">
        <v>4461</v>
      </c>
      <c r="P461" s="2" t="s">
        <v>4462</v>
      </c>
      <c r="Q461" s="2" t="s">
        <v>790</v>
      </c>
      <c r="T461" s="2" t="str">
        <f t="shared" si="7"/>
        <v>Tel. +43 5477 21917 Mail: direktion@vs-toesens.tsn.at</v>
      </c>
    </row>
    <row r="462" spans="1:20" ht="15" customHeight="1">
      <c r="A462" s="2" t="s">
        <v>3280</v>
      </c>
      <c r="B462" s="2" t="s">
        <v>3281</v>
      </c>
      <c r="C462" s="2" t="s">
        <v>1515</v>
      </c>
      <c r="D462" s="2" t="s">
        <v>1530</v>
      </c>
      <c r="E462" s="2" t="s">
        <v>3282</v>
      </c>
      <c r="F462" s="2" t="s">
        <v>2061</v>
      </c>
      <c r="G462" s="2" t="s">
        <v>3283</v>
      </c>
      <c r="H462" s="2" t="s">
        <v>3284</v>
      </c>
      <c r="I462" s="2" t="s">
        <v>3283</v>
      </c>
      <c r="J462" s="2" t="s">
        <v>3284</v>
      </c>
      <c r="K462" s="2" t="s">
        <v>3285</v>
      </c>
      <c r="L462" s="2" t="s">
        <v>3286</v>
      </c>
      <c r="M462" s="2" t="s">
        <v>3287</v>
      </c>
      <c r="N462" s="2" t="s">
        <v>3288</v>
      </c>
      <c r="O462" s="2" t="s">
        <v>973</v>
      </c>
      <c r="P462" s="2" t="s">
        <v>3289</v>
      </c>
      <c r="Q462" s="2" t="s">
        <v>339</v>
      </c>
      <c r="R462" s="2" t="s">
        <v>6016</v>
      </c>
      <c r="T462" s="2" t="str">
        <f t="shared" si="7"/>
        <v>Tel. +43 5275 5480 Mail: direktion@vs-trins.tsn.at</v>
      </c>
    </row>
    <row r="463" spans="1:20" ht="15" customHeight="1">
      <c r="A463" s="2" t="s">
        <v>5119</v>
      </c>
      <c r="B463" s="2" t="s">
        <v>5120</v>
      </c>
      <c r="C463" s="2" t="s">
        <v>1515</v>
      </c>
      <c r="D463" s="2" t="s">
        <v>1530</v>
      </c>
      <c r="E463" s="2" t="s">
        <v>5121</v>
      </c>
      <c r="F463" s="2" t="s">
        <v>796</v>
      </c>
      <c r="G463" s="2" t="s">
        <v>5122</v>
      </c>
      <c r="H463" s="2" t="s">
        <v>5123</v>
      </c>
      <c r="I463" s="2" t="s">
        <v>6931</v>
      </c>
      <c r="J463" s="2" t="s">
        <v>6932</v>
      </c>
      <c r="K463" s="2" t="s">
        <v>5124</v>
      </c>
      <c r="L463" s="2" t="s">
        <v>5125</v>
      </c>
      <c r="M463" s="2" t="s">
        <v>5126</v>
      </c>
      <c r="N463" s="2" t="s">
        <v>5127</v>
      </c>
      <c r="O463" s="2" t="s">
        <v>1286</v>
      </c>
      <c r="P463" s="2" t="s">
        <v>5128</v>
      </c>
      <c r="Q463" s="2" t="s">
        <v>158</v>
      </c>
      <c r="T463" s="2" t="str">
        <f t="shared" si="7"/>
        <v>Tel. +43 4852 72088 Mail: direktion@vs-tristach.tsn.at</v>
      </c>
    </row>
    <row r="464" spans="1:20" ht="15" customHeight="1">
      <c r="A464" s="2" t="s">
        <v>3230</v>
      </c>
      <c r="B464" s="2" t="s">
        <v>3231</v>
      </c>
      <c r="C464" s="2" t="s">
        <v>1515</v>
      </c>
      <c r="D464" s="2" t="s">
        <v>1530</v>
      </c>
      <c r="E464" s="2" t="s">
        <v>3232</v>
      </c>
      <c r="F464" s="2" t="s">
        <v>2061</v>
      </c>
      <c r="G464" s="2" t="s">
        <v>6769</v>
      </c>
      <c r="H464" s="2" t="s">
        <v>6770</v>
      </c>
      <c r="I464" s="2" t="s">
        <v>6771</v>
      </c>
      <c r="J464" s="2" t="s">
        <v>6772</v>
      </c>
      <c r="K464" s="2" t="s">
        <v>3233</v>
      </c>
      <c r="L464" s="2" t="s">
        <v>3234</v>
      </c>
      <c r="M464" s="2" t="s">
        <v>3235</v>
      </c>
      <c r="N464" s="2" t="s">
        <v>3236</v>
      </c>
      <c r="O464" s="2" t="s">
        <v>974</v>
      </c>
      <c r="P464" s="2" t="s">
        <v>6773</v>
      </c>
      <c r="Q464" s="2" t="s">
        <v>340</v>
      </c>
      <c r="T464" s="2" t="str">
        <f t="shared" si="7"/>
        <v>Tel. +43 5223 78317 Mail: direktion@vs-tulfes.tsn.at</v>
      </c>
    </row>
    <row r="465" spans="1:20" ht="15" customHeight="1">
      <c r="A465" s="2" t="s">
        <v>2082</v>
      </c>
      <c r="B465" s="2" t="s">
        <v>2083</v>
      </c>
      <c r="C465" s="2" t="s">
        <v>1515</v>
      </c>
      <c r="D465" s="2" t="s">
        <v>1530</v>
      </c>
      <c r="E465" s="2" t="s">
        <v>2084</v>
      </c>
      <c r="F465" s="2" t="s">
        <v>241</v>
      </c>
      <c r="G465" s="2" t="s">
        <v>6646</v>
      </c>
      <c r="H465" s="2" t="s">
        <v>6647</v>
      </c>
      <c r="I465" s="2" t="s">
        <v>6648</v>
      </c>
      <c r="J465" s="2" t="s">
        <v>6649</v>
      </c>
      <c r="K465" s="2" t="s">
        <v>2085</v>
      </c>
      <c r="L465" s="2" t="s">
        <v>2055</v>
      </c>
      <c r="M465" s="2" t="s">
        <v>2056</v>
      </c>
      <c r="N465" s="2" t="s">
        <v>2086</v>
      </c>
      <c r="O465" s="2" t="s">
        <v>6650</v>
      </c>
      <c r="P465" s="2" t="s">
        <v>6651</v>
      </c>
      <c r="Q465" s="2" t="s">
        <v>191</v>
      </c>
      <c r="R465" s="2" t="s">
        <v>1527</v>
      </c>
      <c r="T465" s="2" t="str">
        <f t="shared" si="7"/>
        <v>Tel. +43 5255 523077 Mail: direktion@vs-tumpen.tsn.at</v>
      </c>
    </row>
    <row r="466" spans="1:20" ht="15" customHeight="1">
      <c r="A466" s="2" t="s">
        <v>5818</v>
      </c>
      <c r="B466" s="2" t="s">
        <v>5819</v>
      </c>
      <c r="C466" s="2" t="s">
        <v>1515</v>
      </c>
      <c r="D466" s="2" t="s">
        <v>1530</v>
      </c>
      <c r="E466" s="2" t="s">
        <v>5820</v>
      </c>
      <c r="F466" s="2" t="s">
        <v>474</v>
      </c>
      <c r="G466" s="2" t="s">
        <v>1497</v>
      </c>
      <c r="H466" s="2" t="s">
        <v>5821</v>
      </c>
      <c r="I466" s="2" t="s">
        <v>5822</v>
      </c>
      <c r="J466" s="2" t="s">
        <v>5823</v>
      </c>
      <c r="K466" s="2" t="s">
        <v>5824</v>
      </c>
      <c r="L466" s="2" t="s">
        <v>5825</v>
      </c>
      <c r="M466" s="2" t="s">
        <v>5826</v>
      </c>
      <c r="N466" s="2" t="s">
        <v>5827</v>
      </c>
      <c r="O466" s="2" t="s">
        <v>1377</v>
      </c>
      <c r="P466" s="2" t="s">
        <v>5828</v>
      </c>
      <c r="Q466" s="2" t="s">
        <v>775</v>
      </c>
      <c r="R466" s="2" t="s">
        <v>3807</v>
      </c>
      <c r="T466" s="2" t="str">
        <f t="shared" si="7"/>
        <v>Tel. +43 5287 87635 Mail: direktion@vs-tux.tsn.at</v>
      </c>
    </row>
    <row r="467" spans="1:20" ht="15" customHeight="1">
      <c r="A467" s="2" t="s">
        <v>5772</v>
      </c>
      <c r="B467" s="2" t="s">
        <v>5773</v>
      </c>
      <c r="C467" s="2" t="s">
        <v>1515</v>
      </c>
      <c r="D467" s="2" t="s">
        <v>1530</v>
      </c>
      <c r="E467" s="2" t="s">
        <v>5774</v>
      </c>
      <c r="F467" s="2" t="s">
        <v>474</v>
      </c>
      <c r="G467" s="2" t="s">
        <v>452</v>
      </c>
      <c r="H467" s="2" t="s">
        <v>5775</v>
      </c>
      <c r="I467" s="2" t="s">
        <v>6982</v>
      </c>
      <c r="J467" s="2" t="s">
        <v>6983</v>
      </c>
      <c r="K467" s="2" t="s">
        <v>3164</v>
      </c>
      <c r="L467" s="2" t="s">
        <v>5776</v>
      </c>
      <c r="M467" s="2" t="s">
        <v>5777</v>
      </c>
      <c r="N467" s="2" t="s">
        <v>5778</v>
      </c>
      <c r="O467" s="2" t="s">
        <v>1378</v>
      </c>
      <c r="P467" s="2" t="s">
        <v>5779</v>
      </c>
      <c r="Q467" s="2" t="s">
        <v>451</v>
      </c>
      <c r="R467" s="2" t="s">
        <v>1716</v>
      </c>
      <c r="T467" s="2" t="str">
        <f t="shared" si="7"/>
        <v>Tel. +43 5288 62981 Mail: direktion@vs-uderns.tsn.at</v>
      </c>
    </row>
    <row r="468" spans="1:20" ht="15" customHeight="1">
      <c r="A468" s="2" t="s">
        <v>2109</v>
      </c>
      <c r="B468" s="2" t="s">
        <v>2110</v>
      </c>
      <c r="C468" s="2" t="s">
        <v>1515</v>
      </c>
      <c r="D468" s="2" t="s">
        <v>1530</v>
      </c>
      <c r="E468" s="2" t="s">
        <v>2111</v>
      </c>
      <c r="F468" s="2" t="s">
        <v>241</v>
      </c>
      <c r="G468" s="2" t="s">
        <v>193</v>
      </c>
      <c r="H468" s="2" t="s">
        <v>2112</v>
      </c>
      <c r="I468" s="2" t="s">
        <v>2113</v>
      </c>
      <c r="J468" s="2" t="s">
        <v>2114</v>
      </c>
      <c r="K468" s="2" t="s">
        <v>2115</v>
      </c>
      <c r="L468" s="2" t="s">
        <v>2055</v>
      </c>
      <c r="M468" s="2" t="s">
        <v>2056</v>
      </c>
      <c r="N468" s="2" t="s">
        <v>2116</v>
      </c>
      <c r="O468" s="2" t="s">
        <v>1064</v>
      </c>
      <c r="P468" s="2" t="s">
        <v>2117</v>
      </c>
      <c r="Q468" s="2" t="s">
        <v>192</v>
      </c>
      <c r="R468" s="2" t="s">
        <v>4716</v>
      </c>
      <c r="T468" s="2" t="str">
        <f t="shared" si="7"/>
        <v>Tel. +43 5255 523050 Mail: direktion@vs-umhausen.tsn.at</v>
      </c>
    </row>
    <row r="469" spans="1:20" ht="15" customHeight="1">
      <c r="A469" s="2" t="s">
        <v>2887</v>
      </c>
      <c r="B469" s="2" t="s">
        <v>2888</v>
      </c>
      <c r="C469" s="2" t="s">
        <v>1515</v>
      </c>
      <c r="D469" s="2" t="s">
        <v>1530</v>
      </c>
      <c r="E469" s="2" t="s">
        <v>2889</v>
      </c>
      <c r="F469" s="2" t="s">
        <v>2061</v>
      </c>
      <c r="G469" s="2" t="s">
        <v>2890</v>
      </c>
      <c r="H469" s="2" t="s">
        <v>2891</v>
      </c>
      <c r="I469" s="2" t="s">
        <v>2892</v>
      </c>
      <c r="J469" s="2" t="s">
        <v>2893</v>
      </c>
      <c r="K469" s="2" t="s">
        <v>2894</v>
      </c>
      <c r="L469" s="2" t="s">
        <v>2864</v>
      </c>
      <c r="M469" s="2" t="s">
        <v>2865</v>
      </c>
      <c r="N469" s="2" t="s">
        <v>2866</v>
      </c>
      <c r="O469" s="2" t="s">
        <v>975</v>
      </c>
      <c r="P469" s="2" t="s">
        <v>2895</v>
      </c>
      <c r="Q469" s="2" t="s">
        <v>855</v>
      </c>
      <c r="R469" s="2" t="s">
        <v>5971</v>
      </c>
      <c r="T469" s="2" t="str">
        <f t="shared" si="7"/>
        <v>Tel. +43 5223 41361 Mail: direktion@vs-u-stadtplatz.tsn.at</v>
      </c>
    </row>
    <row r="470" spans="1:20" ht="15" customHeight="1">
      <c r="A470" s="2" t="s">
        <v>3661</v>
      </c>
      <c r="B470" s="2" t="s">
        <v>3662</v>
      </c>
      <c r="C470" s="2" t="s">
        <v>1515</v>
      </c>
      <c r="D470" s="2" t="s">
        <v>1530</v>
      </c>
      <c r="E470" s="2" t="s">
        <v>3663</v>
      </c>
      <c r="F470" s="2" t="s">
        <v>664</v>
      </c>
      <c r="G470" s="2" t="s">
        <v>1195</v>
      </c>
      <c r="H470" s="2" t="s">
        <v>3664</v>
      </c>
      <c r="I470" s="2" t="s">
        <v>6847</v>
      </c>
      <c r="J470" s="2" t="s">
        <v>6848</v>
      </c>
      <c r="K470" s="2" t="s">
        <v>3665</v>
      </c>
      <c r="L470" s="2" t="s">
        <v>3666</v>
      </c>
      <c r="M470" s="2" t="s">
        <v>3667</v>
      </c>
      <c r="N470" s="2" t="s">
        <v>3668</v>
      </c>
      <c r="O470" s="2" t="s">
        <v>1194</v>
      </c>
      <c r="Q470" s="2" t="s">
        <v>465</v>
      </c>
      <c r="R470" s="2" t="s">
        <v>4915</v>
      </c>
      <c r="T470" s="2" t="str">
        <f t="shared" si="7"/>
        <v>Tel. +43 5332 87669230 Mail: direktion@vs-unterlangkampfen.tsn.at</v>
      </c>
    </row>
    <row r="471" spans="1:20" ht="15" customHeight="1">
      <c r="A471" s="2" t="s">
        <v>2371</v>
      </c>
      <c r="B471" s="2" t="s">
        <v>2372</v>
      </c>
      <c r="C471" s="2" t="s">
        <v>1515</v>
      </c>
      <c r="D471" s="2" t="s">
        <v>1530</v>
      </c>
      <c r="E471" s="2" t="s">
        <v>2373</v>
      </c>
      <c r="F471" s="2" t="s">
        <v>241</v>
      </c>
      <c r="G471" s="2" t="s">
        <v>2374</v>
      </c>
      <c r="H471" s="2" t="s">
        <v>2375</v>
      </c>
      <c r="I471" s="2" t="s">
        <v>2376</v>
      </c>
      <c r="J471" s="2" t="s">
        <v>2377</v>
      </c>
      <c r="K471" s="2" t="s">
        <v>2378</v>
      </c>
      <c r="L471" s="2" t="s">
        <v>2365</v>
      </c>
      <c r="M471" s="2" t="s">
        <v>2366</v>
      </c>
      <c r="N471" s="2" t="s">
        <v>2367</v>
      </c>
      <c r="O471" s="2" t="s">
        <v>1065</v>
      </c>
      <c r="P471" s="2" t="s">
        <v>2379</v>
      </c>
      <c r="Q471" s="2" t="s">
        <v>194</v>
      </c>
      <c r="R471" s="2" t="s">
        <v>3221</v>
      </c>
      <c r="T471" s="2" t="str">
        <f t="shared" si="7"/>
        <v>Tel. +43 5264 5672 Mail: direktion@vs-untermieming.tsn.at</v>
      </c>
    </row>
    <row r="472" spans="1:20" ht="15" customHeight="1">
      <c r="A472" s="2" t="s">
        <v>1890</v>
      </c>
      <c r="B472" s="2" t="s">
        <v>1891</v>
      </c>
      <c r="C472" s="2" t="s">
        <v>1515</v>
      </c>
      <c r="D472" s="2" t="s">
        <v>1530</v>
      </c>
      <c r="E472" s="2" t="s">
        <v>1892</v>
      </c>
      <c r="F472" s="2" t="s">
        <v>241</v>
      </c>
      <c r="G472" s="2" t="s">
        <v>1067</v>
      </c>
      <c r="H472" s="2" t="s">
        <v>1893</v>
      </c>
      <c r="I472" s="2" t="s">
        <v>1894</v>
      </c>
      <c r="J472" s="2" t="s">
        <v>1895</v>
      </c>
      <c r="K472" s="2" t="s">
        <v>1896</v>
      </c>
      <c r="L472" s="2" t="s">
        <v>1897</v>
      </c>
      <c r="M472" s="2" t="s">
        <v>1898</v>
      </c>
      <c r="N472" s="2" t="s">
        <v>1899</v>
      </c>
      <c r="O472" s="2" t="s">
        <v>1066</v>
      </c>
      <c r="P472" s="2" t="s">
        <v>1900</v>
      </c>
      <c r="Q472" s="2" t="s">
        <v>195</v>
      </c>
      <c r="R472" s="2" t="s">
        <v>6260</v>
      </c>
      <c r="T472" s="2" t="str">
        <f t="shared" si="7"/>
        <v>Tel. +43 5253 5656 Mail: direktion@vs-unterried.tsn.at</v>
      </c>
    </row>
    <row r="473" spans="1:20" ht="15" customHeight="1">
      <c r="A473" s="2" t="s">
        <v>5172</v>
      </c>
      <c r="B473" s="2" t="s">
        <v>5173</v>
      </c>
      <c r="C473" s="2" t="s">
        <v>1515</v>
      </c>
      <c r="D473" s="2" t="s">
        <v>1530</v>
      </c>
      <c r="E473" s="2" t="s">
        <v>5174</v>
      </c>
      <c r="F473" s="2" t="s">
        <v>796</v>
      </c>
      <c r="G473" s="2" t="s">
        <v>160</v>
      </c>
      <c r="H473" s="2" t="s">
        <v>5175</v>
      </c>
      <c r="I473" s="2" t="s">
        <v>5176</v>
      </c>
      <c r="J473" s="2" t="s">
        <v>5177</v>
      </c>
      <c r="K473" s="2" t="s">
        <v>5178</v>
      </c>
      <c r="L473" s="2" t="s">
        <v>5179</v>
      </c>
      <c r="M473" s="2" t="s">
        <v>5180</v>
      </c>
      <c r="N473" s="2" t="s">
        <v>5181</v>
      </c>
      <c r="O473" s="2" t="s">
        <v>1287</v>
      </c>
      <c r="P473" s="2" t="s">
        <v>5182</v>
      </c>
      <c r="Q473" s="2" t="s">
        <v>159</v>
      </c>
      <c r="R473" s="2" t="s">
        <v>2338</v>
      </c>
      <c r="T473" s="2" t="str">
        <f t="shared" si="7"/>
        <v>Tel. +43 4847 5443 Mail: direktion@vs-untertilliach.tsn.at</v>
      </c>
    </row>
    <row r="474" spans="1:20" ht="15" customHeight="1">
      <c r="A474" s="2" t="s">
        <v>4046</v>
      </c>
      <c r="B474" s="2" t="s">
        <v>4047</v>
      </c>
      <c r="C474" s="2" t="s">
        <v>1515</v>
      </c>
      <c r="D474" s="2" t="s">
        <v>1530</v>
      </c>
      <c r="E474" s="2" t="s">
        <v>4048</v>
      </c>
      <c r="F474" s="2" t="s">
        <v>748</v>
      </c>
      <c r="G474" s="2" t="s">
        <v>17</v>
      </c>
      <c r="H474" s="2" t="s">
        <v>4049</v>
      </c>
      <c r="I474" s="2" t="s">
        <v>4050</v>
      </c>
      <c r="J474" s="2" t="s">
        <v>4051</v>
      </c>
      <c r="K474" s="2" t="s">
        <v>4052</v>
      </c>
      <c r="L474" s="2" t="s">
        <v>4031</v>
      </c>
      <c r="M474" s="2" t="s">
        <v>4032</v>
      </c>
      <c r="N474" s="2" t="s">
        <v>4053</v>
      </c>
      <c r="O474" s="2" t="s">
        <v>1240</v>
      </c>
      <c r="P474" s="2" t="s">
        <v>4054</v>
      </c>
      <c r="Q474" s="2" t="s">
        <v>16</v>
      </c>
      <c r="R474" s="2" t="s">
        <v>5596</v>
      </c>
      <c r="T474" s="2" t="str">
        <f t="shared" si="7"/>
        <v>Tel. +43 5449 20085 Mail: direktion@vs-urgen.tsn.at</v>
      </c>
    </row>
    <row r="475" spans="1:20" ht="15" customHeight="1">
      <c r="A475" s="2" t="s">
        <v>3237</v>
      </c>
      <c r="B475" s="2" t="s">
        <v>3238</v>
      </c>
      <c r="C475" s="2" t="s">
        <v>1515</v>
      </c>
      <c r="D475" s="2" t="s">
        <v>1530</v>
      </c>
      <c r="E475" s="2" t="s">
        <v>3239</v>
      </c>
      <c r="F475" s="2" t="s">
        <v>2061</v>
      </c>
      <c r="G475" s="2" t="s">
        <v>49</v>
      </c>
      <c r="H475" s="2" t="s">
        <v>3240</v>
      </c>
      <c r="I475" s="2" t="s">
        <v>6774</v>
      </c>
      <c r="J475" s="2" t="s">
        <v>6775</v>
      </c>
      <c r="K475" s="2" t="s">
        <v>3242</v>
      </c>
      <c r="L475" s="2" t="s">
        <v>3243</v>
      </c>
      <c r="M475" s="2" t="s">
        <v>2723</v>
      </c>
      <c r="N475" s="2" t="s">
        <v>3244</v>
      </c>
      <c r="O475" s="2" t="s">
        <v>976</v>
      </c>
      <c r="P475" s="2" t="s">
        <v>3245</v>
      </c>
      <c r="Q475" s="2" t="s">
        <v>1432</v>
      </c>
      <c r="R475" s="2" t="s">
        <v>1560</v>
      </c>
      <c r="T475" s="2" t="str">
        <f t="shared" si="7"/>
        <v>Tel. +43 5279 5467 Mail: direktion@vs-vals-stjodok.tsn.at</v>
      </c>
    </row>
    <row r="476" spans="1:20" ht="15" customHeight="1">
      <c r="A476" s="2" t="s">
        <v>4968</v>
      </c>
      <c r="B476" s="2" t="s">
        <v>4969</v>
      </c>
      <c r="C476" s="2" t="s">
        <v>1515</v>
      </c>
      <c r="D476" s="2" t="s">
        <v>1530</v>
      </c>
      <c r="E476" s="2" t="s">
        <v>4970</v>
      </c>
      <c r="F476" s="2" t="s">
        <v>862</v>
      </c>
      <c r="G476" s="2" t="s">
        <v>204</v>
      </c>
      <c r="H476" s="2" t="s">
        <v>4971</v>
      </c>
      <c r="I476" s="2" t="s">
        <v>4972</v>
      </c>
      <c r="J476" s="2" t="s">
        <v>4973</v>
      </c>
      <c r="K476" s="2" t="s">
        <v>4974</v>
      </c>
      <c r="L476" s="2" t="s">
        <v>4975</v>
      </c>
      <c r="M476" s="2" t="s">
        <v>4976</v>
      </c>
      <c r="N476" s="2" t="s">
        <v>4977</v>
      </c>
      <c r="O476" s="2" t="s">
        <v>1325</v>
      </c>
      <c r="P476" s="2" t="s">
        <v>4978</v>
      </c>
      <c r="Q476" s="2" t="s">
        <v>275</v>
      </c>
      <c r="T476" s="2" t="str">
        <f t="shared" si="7"/>
        <v>Tel. +43 5677 8633 Mail: direktion@vs-vils.tsn.at</v>
      </c>
    </row>
    <row r="477" spans="1:20" ht="15" customHeight="1">
      <c r="A477" s="2" t="s">
        <v>6459</v>
      </c>
      <c r="B477" s="2" t="s">
        <v>6460</v>
      </c>
      <c r="C477" s="2" t="s">
        <v>1515</v>
      </c>
      <c r="D477" s="2" t="s">
        <v>1530</v>
      </c>
      <c r="E477" s="2" t="s">
        <v>6461</v>
      </c>
      <c r="F477" s="2" t="s">
        <v>796</v>
      </c>
      <c r="G477" s="2" t="s">
        <v>1477</v>
      </c>
      <c r="H477" s="2" t="s">
        <v>6462</v>
      </c>
      <c r="I477" s="2" t="s">
        <v>6463</v>
      </c>
      <c r="J477" s="2" t="s">
        <v>6464</v>
      </c>
      <c r="K477" s="2" t="s">
        <v>6465</v>
      </c>
      <c r="M477" s="2" t="s">
        <v>6466</v>
      </c>
      <c r="N477" s="2" t="s">
        <v>6467</v>
      </c>
      <c r="O477" s="2" t="s">
        <v>1288</v>
      </c>
      <c r="Q477" s="2" t="s">
        <v>161</v>
      </c>
      <c r="R477" s="2" t="s">
        <v>3035</v>
      </c>
      <c r="T477" s="2" t="str">
        <f t="shared" si="7"/>
        <v>Tel. +43 4874 5390 Mail: direktion@vs-virgen.tsn.at</v>
      </c>
    </row>
    <row r="478" spans="1:20" ht="15" customHeight="1">
      <c r="A478" s="2" t="s">
        <v>2977</v>
      </c>
      <c r="B478" s="2" t="s">
        <v>2978</v>
      </c>
      <c r="C478" s="2" t="s">
        <v>1515</v>
      </c>
      <c r="D478" s="2" t="s">
        <v>1530</v>
      </c>
      <c r="E478" s="2" t="s">
        <v>2979</v>
      </c>
      <c r="F478" s="2" t="s">
        <v>2061</v>
      </c>
      <c r="G478" s="2" t="s">
        <v>949</v>
      </c>
      <c r="H478" s="2" t="s">
        <v>2980</v>
      </c>
      <c r="K478" s="2" t="s">
        <v>2981</v>
      </c>
      <c r="L478" s="2" t="s">
        <v>2982</v>
      </c>
      <c r="M478" s="2" t="s">
        <v>2983</v>
      </c>
      <c r="N478" s="2" t="s">
        <v>2984</v>
      </c>
      <c r="O478" s="2" t="s">
        <v>6740</v>
      </c>
      <c r="P478" s="2" t="s">
        <v>6741</v>
      </c>
      <c r="Q478" s="2" t="s">
        <v>341</v>
      </c>
      <c r="R478" s="2" t="s">
        <v>1585</v>
      </c>
      <c r="T478" s="2" t="str">
        <f t="shared" si="7"/>
        <v>Tel. +43 66488103772 Mail: direktion@vs-voegelsberg.tsn.at</v>
      </c>
    </row>
    <row r="479" spans="1:20" ht="15" customHeight="1">
      <c r="A479" s="2" t="s">
        <v>3061</v>
      </c>
      <c r="B479" s="2" t="s">
        <v>3062</v>
      </c>
      <c r="C479" s="2" t="s">
        <v>1515</v>
      </c>
      <c r="D479" s="2" t="s">
        <v>1530</v>
      </c>
      <c r="E479" s="2" t="s">
        <v>3063</v>
      </c>
      <c r="F479" s="2" t="s">
        <v>2061</v>
      </c>
      <c r="G479" s="2" t="s">
        <v>3039</v>
      </c>
      <c r="H479" s="2" t="s">
        <v>3040</v>
      </c>
      <c r="I479" s="2" t="s">
        <v>3064</v>
      </c>
      <c r="J479" s="2" t="s">
        <v>3065</v>
      </c>
      <c r="K479" s="2" t="s">
        <v>3066</v>
      </c>
      <c r="L479" s="2" t="s">
        <v>3005</v>
      </c>
      <c r="M479" s="2" t="s">
        <v>3006</v>
      </c>
      <c r="N479" s="2" t="s">
        <v>3007</v>
      </c>
      <c r="O479" s="2" t="s">
        <v>977</v>
      </c>
      <c r="P479" s="2" t="s">
        <v>3067</v>
      </c>
      <c r="Q479" s="2" t="s">
        <v>342</v>
      </c>
      <c r="R479" s="2" t="s">
        <v>1626</v>
      </c>
      <c r="T479" s="2" t="str">
        <f t="shared" si="7"/>
        <v>Tel. +43 5224 53090 Mail: direktion@vs-volders.tsn.at</v>
      </c>
    </row>
    <row r="480" spans="1:20" ht="15" customHeight="1">
      <c r="A480" s="2" t="s">
        <v>3036</v>
      </c>
      <c r="B480" s="2" t="s">
        <v>3037</v>
      </c>
      <c r="C480" s="2" t="s">
        <v>1515</v>
      </c>
      <c r="D480" s="2" t="s">
        <v>1530</v>
      </c>
      <c r="E480" s="2" t="s">
        <v>3038</v>
      </c>
      <c r="F480" s="2" t="s">
        <v>2061</v>
      </c>
      <c r="G480" s="2" t="s">
        <v>3039</v>
      </c>
      <c r="H480" s="2" t="s">
        <v>3040</v>
      </c>
      <c r="K480" s="2" t="s">
        <v>3041</v>
      </c>
      <c r="L480" s="2" t="s">
        <v>3005</v>
      </c>
      <c r="M480" s="2" t="s">
        <v>3006</v>
      </c>
      <c r="N480" s="2" t="s">
        <v>3042</v>
      </c>
      <c r="O480" s="2" t="s">
        <v>978</v>
      </c>
      <c r="Q480" s="2" t="s">
        <v>413</v>
      </c>
      <c r="T480" s="2" t="str">
        <f t="shared" si="7"/>
        <v>Tel. +43 5224 53943 Mail: direktion@vs-grossvolderberg.tsn.at</v>
      </c>
    </row>
    <row r="481" spans="1:20" ht="15" customHeight="1">
      <c r="A481" s="2" t="s">
        <v>3256</v>
      </c>
      <c r="B481" s="2" t="s">
        <v>3257</v>
      </c>
      <c r="C481" s="2" t="s">
        <v>1515</v>
      </c>
      <c r="D481" s="2" t="s">
        <v>1530</v>
      </c>
      <c r="E481" s="2" t="s">
        <v>3258</v>
      </c>
      <c r="F481" s="2" t="s">
        <v>2201</v>
      </c>
      <c r="G481" s="2" t="s">
        <v>3016</v>
      </c>
      <c r="H481" s="2" t="s">
        <v>3017</v>
      </c>
      <c r="I481" s="2" t="s">
        <v>6776</v>
      </c>
      <c r="J481" s="2" t="s">
        <v>6777</v>
      </c>
      <c r="K481" s="2" t="s">
        <v>3259</v>
      </c>
      <c r="L481" s="2" t="s">
        <v>3206</v>
      </c>
      <c r="M481" s="2" t="s">
        <v>3207</v>
      </c>
      <c r="N481" s="2" t="s">
        <v>3208</v>
      </c>
      <c r="O481" s="2" t="s">
        <v>1021</v>
      </c>
      <c r="P481" s="2" t="s">
        <v>3260</v>
      </c>
      <c r="Q481" s="2" t="s">
        <v>401</v>
      </c>
      <c r="R481" s="2" t="s">
        <v>5455</v>
      </c>
      <c r="T481" s="2" t="str">
        <f t="shared" si="7"/>
        <v>Tel. +43 512 303520 Mail: direktion@vs-voels.tsn.at</v>
      </c>
    </row>
    <row r="482" spans="1:20" ht="15" customHeight="1">
      <c r="A482" s="2" t="s">
        <v>5707</v>
      </c>
      <c r="B482" s="2" t="s">
        <v>5708</v>
      </c>
      <c r="C482" s="2" t="s">
        <v>1515</v>
      </c>
      <c r="D482" s="2" t="s">
        <v>1530</v>
      </c>
      <c r="E482" s="2" t="s">
        <v>5709</v>
      </c>
      <c r="F482" s="2" t="s">
        <v>474</v>
      </c>
      <c r="G482" s="2" t="s">
        <v>5710</v>
      </c>
      <c r="H482" s="2" t="s">
        <v>5711</v>
      </c>
      <c r="I482" s="2" t="s">
        <v>6980</v>
      </c>
      <c r="J482" s="2" t="s">
        <v>6981</v>
      </c>
      <c r="K482" s="2" t="s">
        <v>5714</v>
      </c>
      <c r="L482" s="2" t="s">
        <v>5715</v>
      </c>
      <c r="M482" s="2" t="s">
        <v>5716</v>
      </c>
      <c r="N482" s="2" t="s">
        <v>5717</v>
      </c>
      <c r="O482" s="2" t="s">
        <v>1379</v>
      </c>
      <c r="P482" s="2" t="s">
        <v>5718</v>
      </c>
      <c r="Q482" s="2" t="s">
        <v>453</v>
      </c>
      <c r="R482" s="2" t="s">
        <v>3572</v>
      </c>
      <c r="T482" s="2" t="str">
        <f t="shared" si="7"/>
        <v>Tel. +43 5242 64304 Mail: direktion@vs-vomp.tsn.at</v>
      </c>
    </row>
    <row r="483" spans="1:20" ht="15" customHeight="1">
      <c r="A483" s="2" t="s">
        <v>5781</v>
      </c>
      <c r="B483" s="2" t="s">
        <v>5782</v>
      </c>
      <c r="C483" s="2" t="s">
        <v>1515</v>
      </c>
      <c r="D483" s="2" t="s">
        <v>1530</v>
      </c>
      <c r="E483" s="2" t="s">
        <v>5783</v>
      </c>
      <c r="F483" s="2" t="s">
        <v>474</v>
      </c>
      <c r="G483" s="2" t="s">
        <v>5784</v>
      </c>
      <c r="H483" s="2" t="s">
        <v>5785</v>
      </c>
      <c r="I483" s="2" t="s">
        <v>6984</v>
      </c>
      <c r="J483" s="2" t="s">
        <v>6985</v>
      </c>
      <c r="K483" s="2" t="s">
        <v>5786</v>
      </c>
      <c r="L483" s="2" t="s">
        <v>5755</v>
      </c>
      <c r="M483" s="2" t="s">
        <v>5756</v>
      </c>
      <c r="N483" s="2" t="s">
        <v>5787</v>
      </c>
      <c r="O483" s="2" t="s">
        <v>6986</v>
      </c>
      <c r="P483" s="2" t="s">
        <v>5788</v>
      </c>
      <c r="Q483" s="2" t="s">
        <v>454</v>
      </c>
      <c r="R483" s="2" t="s">
        <v>5171</v>
      </c>
      <c r="T483" s="2" t="str">
        <f t="shared" si="7"/>
        <v>Tel. +43 5224 68315 821 Mail: direktion@vs-vomperbach.tsn.at</v>
      </c>
    </row>
    <row r="484" spans="1:20" ht="15" customHeight="1">
      <c r="A484" s="2" t="s">
        <v>5014</v>
      </c>
      <c r="B484" s="2" t="s">
        <v>5015</v>
      </c>
      <c r="C484" s="2" t="s">
        <v>1515</v>
      </c>
      <c r="D484" s="2" t="s">
        <v>1530</v>
      </c>
      <c r="E484" s="2" t="s">
        <v>5016</v>
      </c>
      <c r="F484" s="2" t="s">
        <v>862</v>
      </c>
      <c r="G484" s="2" t="s">
        <v>1306</v>
      </c>
      <c r="H484" s="2" t="s">
        <v>4865</v>
      </c>
      <c r="K484" s="2" t="s">
        <v>5017</v>
      </c>
      <c r="L484" s="2" t="s">
        <v>5018</v>
      </c>
      <c r="M484" s="2" t="s">
        <v>5019</v>
      </c>
      <c r="N484" s="2" t="s">
        <v>5020</v>
      </c>
      <c r="O484" s="2" t="s">
        <v>1326</v>
      </c>
      <c r="P484" s="2" t="s">
        <v>5021</v>
      </c>
      <c r="Q484" s="2" t="s">
        <v>205</v>
      </c>
      <c r="T484" s="2" t="str">
        <f t="shared" si="7"/>
        <v>Tel. +43 5632 376 Mail: direktion@vs-vorderhornbach.tsn.at</v>
      </c>
    </row>
    <row r="485" spans="1:20" ht="15" customHeight="1">
      <c r="A485" s="2" t="s">
        <v>3763</v>
      </c>
      <c r="B485" s="2" t="s">
        <v>3764</v>
      </c>
      <c r="C485" s="2" t="s">
        <v>1515</v>
      </c>
      <c r="D485" s="2" t="s">
        <v>1530</v>
      </c>
      <c r="E485" s="2" t="s">
        <v>3765</v>
      </c>
      <c r="F485" s="2" t="s">
        <v>664</v>
      </c>
      <c r="G485" s="2" t="s">
        <v>1196</v>
      </c>
      <c r="H485" s="2" t="s">
        <v>3766</v>
      </c>
      <c r="I485" s="2" t="s">
        <v>3767</v>
      </c>
      <c r="J485" s="2" t="s">
        <v>3768</v>
      </c>
      <c r="K485" s="2" t="s">
        <v>3769</v>
      </c>
      <c r="L485" s="2" t="s">
        <v>3770</v>
      </c>
      <c r="M485" s="2" t="s">
        <v>3771</v>
      </c>
      <c r="N485" s="2" t="s">
        <v>3772</v>
      </c>
      <c r="O485" s="2" t="s">
        <v>6851</v>
      </c>
      <c r="Q485" s="2" t="s">
        <v>466</v>
      </c>
      <c r="R485" s="2" t="s">
        <v>5319</v>
      </c>
      <c r="T485" s="2" t="str">
        <f t="shared" si="7"/>
        <v>Tel. +43 5376 523150 Mail: direktion@vs-vorderthiersee.tsn.at</v>
      </c>
    </row>
    <row r="486" spans="1:20" ht="15" customHeight="1">
      <c r="A486" s="2" t="s">
        <v>3500</v>
      </c>
      <c r="B486" s="2" t="s">
        <v>3501</v>
      </c>
      <c r="C486" s="2" t="s">
        <v>1515</v>
      </c>
      <c r="D486" s="2" t="s">
        <v>1530</v>
      </c>
      <c r="E486" s="2" t="s">
        <v>3502</v>
      </c>
      <c r="F486" s="2" t="s">
        <v>345</v>
      </c>
      <c r="G486" s="2" t="s">
        <v>660</v>
      </c>
      <c r="H486" s="2" t="s">
        <v>3503</v>
      </c>
      <c r="I486" s="2" t="s">
        <v>3504</v>
      </c>
      <c r="J486" s="2" t="s">
        <v>6824</v>
      </c>
      <c r="K486" s="2" t="s">
        <v>3505</v>
      </c>
      <c r="L486" s="2" t="s">
        <v>3506</v>
      </c>
      <c r="M486" s="2" t="s">
        <v>3507</v>
      </c>
      <c r="N486" s="2" t="s">
        <v>3508</v>
      </c>
      <c r="O486" s="2" t="s">
        <v>1150</v>
      </c>
      <c r="P486" s="2" t="s">
        <v>6825</v>
      </c>
      <c r="Q486" s="2" t="s">
        <v>659</v>
      </c>
      <c r="R486" s="2" t="s">
        <v>3562</v>
      </c>
      <c r="T486" s="2" t="str">
        <f t="shared" si="7"/>
        <v>Tel. +43 5353 5261 Mail: direktion@vs-waidring.tsn.at</v>
      </c>
    </row>
    <row r="487" spans="1:20" ht="15" customHeight="1">
      <c r="A487" s="2" t="s">
        <v>3816</v>
      </c>
      <c r="B487" s="2" t="s">
        <v>3817</v>
      </c>
      <c r="C487" s="2" t="s">
        <v>1515</v>
      </c>
      <c r="D487" s="2" t="s">
        <v>1530</v>
      </c>
      <c r="E487" s="2" t="s">
        <v>3818</v>
      </c>
      <c r="F487" s="2" t="s">
        <v>664</v>
      </c>
      <c r="G487" s="2" t="s">
        <v>1461</v>
      </c>
      <c r="H487" s="2" t="s">
        <v>3819</v>
      </c>
      <c r="I487" s="2" t="s">
        <v>3820</v>
      </c>
      <c r="J487" s="2" t="s">
        <v>3821</v>
      </c>
      <c r="K487" s="2" t="s">
        <v>3822</v>
      </c>
      <c r="L487" s="2" t="s">
        <v>3823</v>
      </c>
      <c r="M487" s="2" t="s">
        <v>3824</v>
      </c>
      <c r="N487" s="2" t="s">
        <v>3825</v>
      </c>
      <c r="O487" s="2" t="s">
        <v>3826</v>
      </c>
      <c r="Q487" s="2" t="s">
        <v>467</v>
      </c>
      <c r="R487" s="2" t="s">
        <v>3977</v>
      </c>
      <c r="T487" s="2" t="str">
        <f t="shared" si="7"/>
        <v>Tel. +43 676 841640 890 Mail: direktion@vs-walchsee.tsn.at</v>
      </c>
    </row>
    <row r="488" spans="1:20" ht="15" customHeight="1">
      <c r="A488" s="2" t="s">
        <v>1912</v>
      </c>
      <c r="B488" s="2" t="s">
        <v>1913</v>
      </c>
      <c r="C488" s="2" t="s">
        <v>1515</v>
      </c>
      <c r="D488" s="2" t="s">
        <v>1530</v>
      </c>
      <c r="E488" s="2" t="s">
        <v>1914</v>
      </c>
      <c r="F488" s="2" t="s">
        <v>241</v>
      </c>
      <c r="G488" s="2" t="s">
        <v>197</v>
      </c>
      <c r="H488" s="2" t="s">
        <v>1915</v>
      </c>
      <c r="I488" s="2" t="s">
        <v>1916</v>
      </c>
      <c r="J488" s="2" t="s">
        <v>1917</v>
      </c>
      <c r="K488" s="2" t="s">
        <v>1918</v>
      </c>
      <c r="L488" s="2" t="s">
        <v>1677</v>
      </c>
      <c r="M488" s="2" t="s">
        <v>1678</v>
      </c>
      <c r="N488" s="2" t="s">
        <v>1919</v>
      </c>
      <c r="O488" s="2" t="s">
        <v>1068</v>
      </c>
      <c r="P488" s="2" t="s">
        <v>1920</v>
      </c>
      <c r="Q488" s="2" t="s">
        <v>196</v>
      </c>
      <c r="R488" s="2" t="s">
        <v>2547</v>
      </c>
      <c r="T488" s="2" t="str">
        <f t="shared" si="7"/>
        <v>Tel. +43 5412 64127 Mail: direktion@vs-wald.tsn.at</v>
      </c>
    </row>
    <row r="489" spans="1:20" ht="15" customHeight="1">
      <c r="A489" s="2" t="s">
        <v>5029</v>
      </c>
      <c r="B489" s="2" t="s">
        <v>5030</v>
      </c>
      <c r="C489" s="2" t="s">
        <v>1515</v>
      </c>
      <c r="D489" s="2" t="s">
        <v>1530</v>
      </c>
      <c r="E489" s="2" t="s">
        <v>5031</v>
      </c>
      <c r="F489" s="2" t="s">
        <v>862</v>
      </c>
      <c r="G489" s="2" t="s">
        <v>5032</v>
      </c>
      <c r="H489" s="2" t="s">
        <v>5033</v>
      </c>
      <c r="I489" s="2" t="s">
        <v>5034</v>
      </c>
      <c r="J489" s="2" t="s">
        <v>5035</v>
      </c>
      <c r="K489" s="2" t="s">
        <v>5036</v>
      </c>
      <c r="L489" s="2" t="s">
        <v>5037</v>
      </c>
      <c r="M489" s="2" t="s">
        <v>5038</v>
      </c>
      <c r="N489" s="2" t="s">
        <v>5039</v>
      </c>
      <c r="O489" s="2" t="s">
        <v>1327</v>
      </c>
      <c r="Q489" s="2" t="s">
        <v>206</v>
      </c>
      <c r="R489" s="2" t="s">
        <v>4045</v>
      </c>
      <c r="T489" s="2" t="str">
        <f t="shared" si="7"/>
        <v>Tel. +43 5672 63252 Mail: direktion@vs-waengle.tsn.at</v>
      </c>
    </row>
    <row r="490" spans="1:20" ht="15" customHeight="1">
      <c r="A490" s="2" t="s">
        <v>2986</v>
      </c>
      <c r="B490" s="2" t="s">
        <v>2987</v>
      </c>
      <c r="C490" s="2" t="s">
        <v>1515</v>
      </c>
      <c r="D490" s="2" t="s">
        <v>1530</v>
      </c>
      <c r="E490" s="2" t="s">
        <v>2988</v>
      </c>
      <c r="F490" s="2" t="s">
        <v>2061</v>
      </c>
      <c r="G490" s="2" t="s">
        <v>1433</v>
      </c>
      <c r="H490" s="2" t="s">
        <v>2989</v>
      </c>
      <c r="I490" s="2" t="s">
        <v>2990</v>
      </c>
      <c r="J490" s="2" t="s">
        <v>2991</v>
      </c>
      <c r="K490" s="2" t="s">
        <v>2992</v>
      </c>
      <c r="L490" s="2" t="s">
        <v>2993</v>
      </c>
      <c r="M490" s="2" t="s">
        <v>2994</v>
      </c>
      <c r="N490" s="2" t="s">
        <v>2995</v>
      </c>
      <c r="O490" s="2" t="s">
        <v>2996</v>
      </c>
      <c r="P490" s="2" t="s">
        <v>2997</v>
      </c>
      <c r="Q490" s="2" t="s">
        <v>343</v>
      </c>
      <c r="T490" s="2" t="str">
        <f t="shared" si="7"/>
        <v>Tel. +43 5224 52230 21 Mail: direktion@vs-wattenberg.tsn.at</v>
      </c>
    </row>
    <row r="491" spans="1:20" ht="15" customHeight="1">
      <c r="A491" s="2" t="s">
        <v>5079</v>
      </c>
      <c r="B491" s="2" t="s">
        <v>5080</v>
      </c>
      <c r="C491" s="2" t="s">
        <v>1515</v>
      </c>
      <c r="D491" s="2" t="s">
        <v>1530</v>
      </c>
      <c r="E491" s="2" t="s">
        <v>5081</v>
      </c>
      <c r="F491" s="2" t="s">
        <v>862</v>
      </c>
      <c r="G491" s="2" t="s">
        <v>4819</v>
      </c>
      <c r="H491" s="2" t="s">
        <v>4820</v>
      </c>
      <c r="I491" s="2" t="s">
        <v>5082</v>
      </c>
      <c r="J491" s="2" t="s">
        <v>5083</v>
      </c>
      <c r="K491" s="2" t="s">
        <v>5084</v>
      </c>
      <c r="L491" s="2" t="s">
        <v>5085</v>
      </c>
      <c r="M491" s="2" t="s">
        <v>5086</v>
      </c>
      <c r="N491" s="2" t="s">
        <v>5087</v>
      </c>
      <c r="O491" s="2" t="s">
        <v>1328</v>
      </c>
      <c r="P491" s="2" t="s">
        <v>4826</v>
      </c>
      <c r="Q491" s="2" t="s">
        <v>647</v>
      </c>
      <c r="T491" s="2" t="str">
        <f t="shared" si="7"/>
        <v>Tel. +43 5678 5249 Mail: direktion@vs-weissenbach.tsn.at</v>
      </c>
    </row>
    <row r="492" spans="1:20" ht="15" customHeight="1">
      <c r="A492" s="2" t="s">
        <v>6271</v>
      </c>
      <c r="B492" s="2" t="s">
        <v>6272</v>
      </c>
      <c r="C492" s="2" t="s">
        <v>1515</v>
      </c>
      <c r="D492" s="2" t="s">
        <v>1530</v>
      </c>
      <c r="E492" s="2" t="s">
        <v>6273</v>
      </c>
      <c r="F492" s="2" t="s">
        <v>241</v>
      </c>
      <c r="G492" s="2" t="s">
        <v>6274</v>
      </c>
      <c r="H492" s="2" t="s">
        <v>6275</v>
      </c>
      <c r="I492" s="2" t="s">
        <v>6276</v>
      </c>
      <c r="J492" s="2" t="s">
        <v>6277</v>
      </c>
      <c r="K492" s="2" t="s">
        <v>6278</v>
      </c>
      <c r="L492" s="2" t="s">
        <v>5907</v>
      </c>
      <c r="M492" s="2" t="s">
        <v>4060</v>
      </c>
      <c r="N492" s="2" t="s">
        <v>5908</v>
      </c>
      <c r="O492" s="2" t="s">
        <v>1069</v>
      </c>
      <c r="P492" s="2" t="s">
        <v>6279</v>
      </c>
      <c r="Q492" s="2" t="s">
        <v>198</v>
      </c>
      <c r="T492" s="2" t="str">
        <f t="shared" si="7"/>
        <v>Tel. +43 5414 87274 Mail: direktion@vs-wenns.tsn.at</v>
      </c>
    </row>
    <row r="493" spans="1:20" ht="15" customHeight="1">
      <c r="A493" s="2" t="s">
        <v>6308</v>
      </c>
      <c r="B493" s="2" t="s">
        <v>6309</v>
      </c>
      <c r="C493" s="2" t="s">
        <v>1515</v>
      </c>
      <c r="D493" s="2" t="s">
        <v>1530</v>
      </c>
      <c r="E493" s="2" t="s">
        <v>6310</v>
      </c>
      <c r="F493" s="2" t="s">
        <v>345</v>
      </c>
      <c r="G493" s="2" t="s">
        <v>7045</v>
      </c>
      <c r="H493" s="2" t="s">
        <v>7046</v>
      </c>
      <c r="I493" s="2" t="s">
        <v>6311</v>
      </c>
      <c r="J493" s="2" t="s">
        <v>6312</v>
      </c>
      <c r="K493" s="2" t="s">
        <v>6313</v>
      </c>
      <c r="L493" s="2" t="s">
        <v>3515</v>
      </c>
      <c r="M493" s="2" t="s">
        <v>3516</v>
      </c>
      <c r="N493" s="2" t="s">
        <v>3517</v>
      </c>
      <c r="O493" s="2" t="s">
        <v>1151</v>
      </c>
      <c r="P493" s="2" t="s">
        <v>7047</v>
      </c>
      <c r="Q493" s="2" t="s">
        <v>661</v>
      </c>
      <c r="R493" s="2" t="s">
        <v>3068</v>
      </c>
      <c r="T493" s="2" t="str">
        <f t="shared" si="7"/>
        <v>Tel. +43 5334 6362 Mail: direktion@vs-westendorf.tsn.at</v>
      </c>
    </row>
    <row r="494" spans="1:20" ht="15" customHeight="1">
      <c r="A494" s="2" t="s">
        <v>5866</v>
      </c>
      <c r="B494" s="2" t="s">
        <v>5867</v>
      </c>
      <c r="C494" s="2" t="s">
        <v>1515</v>
      </c>
      <c r="D494" s="2" t="s">
        <v>1530</v>
      </c>
      <c r="E494" s="2" t="s">
        <v>5868</v>
      </c>
      <c r="F494" s="2" t="s">
        <v>474</v>
      </c>
      <c r="G494" s="2" t="s">
        <v>5869</v>
      </c>
      <c r="H494" s="2" t="s">
        <v>5870</v>
      </c>
      <c r="I494" s="2" t="s">
        <v>5871</v>
      </c>
      <c r="J494" s="2" t="s">
        <v>5872</v>
      </c>
      <c r="K494" s="2" t="s">
        <v>5873</v>
      </c>
      <c r="L494" s="2" t="s">
        <v>5874</v>
      </c>
      <c r="M494" s="2" t="s">
        <v>5875</v>
      </c>
      <c r="N494" s="2" t="s">
        <v>5876</v>
      </c>
      <c r="O494" s="2" t="s">
        <v>1380</v>
      </c>
      <c r="P494" s="2" t="s">
        <v>5877</v>
      </c>
      <c r="Q494" s="2" t="s">
        <v>455</v>
      </c>
      <c r="R494" s="2" t="s">
        <v>5224</v>
      </c>
      <c r="T494" s="2" t="str">
        <f t="shared" si="7"/>
        <v>Tel. +43 5244 64008 Mail: direktion@vs-wiesing.tsn.at</v>
      </c>
    </row>
    <row r="495" spans="1:20" ht="15" customHeight="1">
      <c r="A495" s="2" t="s">
        <v>3024</v>
      </c>
      <c r="B495" s="2" t="s">
        <v>3025</v>
      </c>
      <c r="C495" s="2" t="s">
        <v>1515</v>
      </c>
      <c r="D495" s="2" t="s">
        <v>1530</v>
      </c>
      <c r="E495" s="2" t="s">
        <v>3026</v>
      </c>
      <c r="F495" s="2" t="s">
        <v>2201</v>
      </c>
      <c r="G495" s="2" t="s">
        <v>3027</v>
      </c>
      <c r="H495" s="2" t="s">
        <v>3028</v>
      </c>
      <c r="I495" s="2" t="s">
        <v>3029</v>
      </c>
      <c r="J495" s="2" t="s">
        <v>3030</v>
      </c>
      <c r="K495" s="2" t="s">
        <v>3031</v>
      </c>
      <c r="L495" s="2" t="s">
        <v>3032</v>
      </c>
      <c r="M495" s="2" t="s">
        <v>3033</v>
      </c>
      <c r="N495" s="2" t="s">
        <v>3034</v>
      </c>
      <c r="O495" s="2" t="s">
        <v>1022</v>
      </c>
      <c r="Q495" s="2" t="s">
        <v>402</v>
      </c>
      <c r="R495" s="2" t="s">
        <v>4196</v>
      </c>
      <c r="T495" s="2" t="str">
        <f t="shared" si="7"/>
        <v>Tel. +43 5264 5135 Mail: direktion@vs-wildermieming.tsn.at</v>
      </c>
    </row>
    <row r="496" spans="1:20" ht="15" customHeight="1">
      <c r="A496" s="2" t="s">
        <v>4109</v>
      </c>
      <c r="B496" s="2" t="s">
        <v>4110</v>
      </c>
      <c r="C496" s="2" t="s">
        <v>1515</v>
      </c>
      <c r="D496" s="2" t="s">
        <v>1530</v>
      </c>
      <c r="E496" s="2" t="s">
        <v>4111</v>
      </c>
      <c r="F496" s="2" t="s">
        <v>664</v>
      </c>
      <c r="G496" s="2" t="s">
        <v>1462</v>
      </c>
      <c r="H496" s="2" t="s">
        <v>4112</v>
      </c>
      <c r="I496" s="2" t="s">
        <v>4113</v>
      </c>
      <c r="J496" s="2" t="s">
        <v>4114</v>
      </c>
      <c r="K496" s="2" t="s">
        <v>4106</v>
      </c>
      <c r="L496" s="2" t="s">
        <v>4082</v>
      </c>
      <c r="M496" s="2" t="s">
        <v>4083</v>
      </c>
      <c r="N496" s="2" t="s">
        <v>4084</v>
      </c>
      <c r="O496" s="2" t="s">
        <v>4115</v>
      </c>
      <c r="Q496" s="2" t="s">
        <v>468</v>
      </c>
      <c r="R496" s="2" t="s">
        <v>2006</v>
      </c>
      <c r="T496" s="2" t="str">
        <f t="shared" si="7"/>
        <v>Tel. +43 050 6300 5000 Mail: direktion@vs-woergl1.tsn.at</v>
      </c>
    </row>
    <row r="497" spans="1:20" ht="15" customHeight="1">
      <c r="A497" s="2" t="s">
        <v>4099</v>
      </c>
      <c r="B497" s="2" t="s">
        <v>4100</v>
      </c>
      <c r="C497" s="2" t="s">
        <v>1515</v>
      </c>
      <c r="D497" s="2" t="s">
        <v>1530</v>
      </c>
      <c r="E497" s="2" t="s">
        <v>4101</v>
      </c>
      <c r="F497" s="2" t="s">
        <v>664</v>
      </c>
      <c r="G497" s="2" t="s">
        <v>4102</v>
      </c>
      <c r="H497" s="2" t="s">
        <v>4103</v>
      </c>
      <c r="I497" s="2" t="s">
        <v>4104</v>
      </c>
      <c r="J497" s="2" t="s">
        <v>4105</v>
      </c>
      <c r="K497" s="2" t="s">
        <v>4106</v>
      </c>
      <c r="L497" s="2" t="s">
        <v>4082</v>
      </c>
      <c r="M497" s="2" t="s">
        <v>4083</v>
      </c>
      <c r="N497" s="2" t="s">
        <v>4084</v>
      </c>
      <c r="O497" s="2" t="s">
        <v>4107</v>
      </c>
      <c r="Q497" s="2" t="s">
        <v>802</v>
      </c>
      <c r="T497" s="2" t="str">
        <f t="shared" si="7"/>
        <v>Tel. +43 506300 5100 Mail: direktion@vs-woergl2.tsn.at</v>
      </c>
    </row>
    <row r="498" spans="1:20" ht="15" customHeight="1">
      <c r="A498" s="2" t="s">
        <v>4499</v>
      </c>
      <c r="B498" s="2" t="s">
        <v>4500</v>
      </c>
      <c r="C498" s="2" t="s">
        <v>1515</v>
      </c>
      <c r="D498" s="2" t="s">
        <v>1530</v>
      </c>
      <c r="E498" s="2" t="s">
        <v>4501</v>
      </c>
      <c r="F498" s="2" t="s">
        <v>748</v>
      </c>
      <c r="G498" s="2" t="s">
        <v>4502</v>
      </c>
      <c r="H498" s="2" t="s">
        <v>4503</v>
      </c>
      <c r="I498" s="2" t="s">
        <v>4504</v>
      </c>
      <c r="J498" s="2" t="s">
        <v>4505</v>
      </c>
      <c r="K498" s="2" t="s">
        <v>4493</v>
      </c>
      <c r="L498" s="2" t="s">
        <v>4494</v>
      </c>
      <c r="M498" s="2" t="s">
        <v>4495</v>
      </c>
      <c r="N498" s="2" t="s">
        <v>4496</v>
      </c>
      <c r="O498" s="2" t="s">
        <v>1241</v>
      </c>
      <c r="P498" s="2" t="s">
        <v>4506</v>
      </c>
      <c r="Q498" s="2" t="s">
        <v>791</v>
      </c>
      <c r="R498" s="2" t="s">
        <v>5530</v>
      </c>
      <c r="T498" s="2" t="str">
        <f t="shared" si="7"/>
        <v>Tel. +43 5442 62563 Mail: direktion@vs-zams.tsn.at</v>
      </c>
    </row>
    <row r="499" spans="1:20" ht="15" customHeight="1">
      <c r="A499" s="2" t="s">
        <v>5841</v>
      </c>
      <c r="B499" s="2" t="s">
        <v>5842</v>
      </c>
      <c r="C499" s="2" t="s">
        <v>1515</v>
      </c>
      <c r="D499" s="2" t="s">
        <v>1530</v>
      </c>
      <c r="E499" s="2" t="s">
        <v>5843</v>
      </c>
      <c r="F499" s="2" t="s">
        <v>474</v>
      </c>
      <c r="G499" s="2" t="s">
        <v>6993</v>
      </c>
      <c r="H499" s="2" t="s">
        <v>6994</v>
      </c>
      <c r="I499" s="2" t="s">
        <v>5844</v>
      </c>
      <c r="J499" s="2" t="s">
        <v>5845</v>
      </c>
      <c r="K499" s="2" t="s">
        <v>5846</v>
      </c>
      <c r="L499" s="2" t="s">
        <v>5847</v>
      </c>
      <c r="M499" s="2" t="s">
        <v>5848</v>
      </c>
      <c r="N499" s="2" t="s">
        <v>5849</v>
      </c>
      <c r="O499" s="2" t="s">
        <v>1498</v>
      </c>
      <c r="Q499" s="2" t="s">
        <v>456</v>
      </c>
      <c r="R499" s="2" t="s">
        <v>4293</v>
      </c>
      <c r="T499" s="2" t="str">
        <f t="shared" si="7"/>
        <v>Tel. +43 664 8553543 Mail: direktion@vs-zell.tsn.at</v>
      </c>
    </row>
    <row r="500" spans="1:20" ht="15" customHeight="1">
      <c r="A500" s="2" t="s">
        <v>3011</v>
      </c>
      <c r="B500" s="2" t="s">
        <v>3012</v>
      </c>
      <c r="C500" s="2" t="s">
        <v>1515</v>
      </c>
      <c r="D500" s="2" t="s">
        <v>1530</v>
      </c>
      <c r="E500" s="2" t="s">
        <v>3013</v>
      </c>
      <c r="F500" s="2" t="s">
        <v>2201</v>
      </c>
      <c r="G500" s="2" t="s">
        <v>3014</v>
      </c>
      <c r="H500" s="2" t="s">
        <v>3015</v>
      </c>
      <c r="I500" s="2" t="s">
        <v>6744</v>
      </c>
      <c r="J500" s="2" t="s">
        <v>6745</v>
      </c>
      <c r="K500" s="2" t="s">
        <v>3018</v>
      </c>
      <c r="L500" s="2" t="s">
        <v>3019</v>
      </c>
      <c r="M500" s="2" t="s">
        <v>3020</v>
      </c>
      <c r="N500" s="2" t="s">
        <v>3021</v>
      </c>
      <c r="O500" s="2" t="s">
        <v>1023</v>
      </c>
      <c r="P500" s="2" t="s">
        <v>3022</v>
      </c>
      <c r="Q500" s="2" t="s">
        <v>403</v>
      </c>
      <c r="R500" s="2" t="s">
        <v>1939</v>
      </c>
      <c r="T500" s="2" t="str">
        <f t="shared" si="7"/>
        <v>Tel. +43 5238 54001 311 Mail: direktion@vs-zirl.tsn.at</v>
      </c>
    </row>
    <row r="501" spans="1:20" ht="15" customHeight="1">
      <c r="A501" s="2" t="s">
        <v>3262</v>
      </c>
      <c r="B501" s="2" t="s">
        <v>3263</v>
      </c>
      <c r="C501" s="2" t="s">
        <v>1515</v>
      </c>
      <c r="D501" s="2" t="s">
        <v>1539</v>
      </c>
      <c r="E501" s="2" t="s">
        <v>6591</v>
      </c>
      <c r="F501" s="2" t="s">
        <v>2201</v>
      </c>
      <c r="G501" s="2" t="s">
        <v>3264</v>
      </c>
      <c r="H501" s="2" t="s">
        <v>3265</v>
      </c>
      <c r="I501" s="2" t="s">
        <v>3264</v>
      </c>
      <c r="J501" s="2" t="s">
        <v>3265</v>
      </c>
      <c r="K501" s="2" t="s">
        <v>3266</v>
      </c>
      <c r="L501" s="2" t="s">
        <v>2855</v>
      </c>
      <c r="M501" s="2" t="s">
        <v>2856</v>
      </c>
      <c r="N501" s="2" t="s">
        <v>2857</v>
      </c>
      <c r="O501" s="2" t="s">
        <v>994</v>
      </c>
      <c r="P501" s="2" t="s">
        <v>6778</v>
      </c>
      <c r="Q501" s="2" t="s">
        <v>811</v>
      </c>
      <c r="R501" s="2" t="s">
        <v>6298</v>
      </c>
      <c r="T501" s="2" t="str">
        <f t="shared" si="7"/>
        <v>Tel. +43 5262 62666 Mail: direktion@walter-thaler-schule.tsn.at</v>
      </c>
    </row>
    <row r="502" spans="1:20" ht="15" customHeight="1">
      <c r="A502" s="2" t="s">
        <v>3384</v>
      </c>
      <c r="B502" s="2" t="s">
        <v>3385</v>
      </c>
      <c r="C502" s="2" t="s">
        <v>1515</v>
      </c>
      <c r="D502" s="2" t="s">
        <v>1539</v>
      </c>
      <c r="E502" s="2" t="s">
        <v>6594</v>
      </c>
      <c r="F502" s="2" t="s">
        <v>2061</v>
      </c>
      <c r="G502" s="2" t="s">
        <v>3386</v>
      </c>
      <c r="H502" s="2" t="s">
        <v>3387</v>
      </c>
      <c r="I502" s="2" t="s">
        <v>3388</v>
      </c>
      <c r="J502" s="2" t="s">
        <v>3389</v>
      </c>
      <c r="K502" s="2" t="s">
        <v>3390</v>
      </c>
      <c r="L502" s="2" t="s">
        <v>3391</v>
      </c>
      <c r="M502" s="2" t="s">
        <v>3392</v>
      </c>
      <c r="N502" s="2" t="s">
        <v>3393</v>
      </c>
      <c r="O502" s="2" t="s">
        <v>951</v>
      </c>
      <c r="P502" s="2" t="s">
        <v>6802</v>
      </c>
      <c r="Q502" s="2" t="s">
        <v>201</v>
      </c>
      <c r="T502" s="2" t="str">
        <f t="shared" si="7"/>
        <v>Tel. +43 5223 53323 Mail: direktion@zentrum-mils.tsn.at</v>
      </c>
    </row>
    <row r="503" spans="1:20" ht="15" customHeight="1">
      <c r="A503" s="2" t="s">
        <v>5972</v>
      </c>
      <c r="B503" s="2" t="s">
        <v>5973</v>
      </c>
      <c r="C503" s="2" t="s">
        <v>1573</v>
      </c>
      <c r="D503" s="2" t="s">
        <v>1574</v>
      </c>
      <c r="E503" s="2" t="s">
        <v>5974</v>
      </c>
      <c r="F503" s="2" t="s">
        <v>1070</v>
      </c>
      <c r="G503" s="2" t="s">
        <v>5975</v>
      </c>
      <c r="H503" s="2" t="s">
        <v>5976</v>
      </c>
      <c r="K503" s="2" t="s">
        <v>5977</v>
      </c>
      <c r="L503" s="2" t="s">
        <v>2067</v>
      </c>
      <c r="M503" s="2" t="s">
        <v>2068</v>
      </c>
      <c r="N503" s="2" t="s">
        <v>2069</v>
      </c>
      <c r="O503" s="2" t="s">
        <v>1071</v>
      </c>
      <c r="Q503" s="2" t="s">
        <v>331</v>
      </c>
      <c r="T503" s="2" t="str">
        <f t="shared" si="7"/>
        <v>Tel. +43 5223 543560 Mail: direktion@tfbs-bau.tsn.at</v>
      </c>
    </row>
    <row r="504" spans="1:20" ht="15" customHeight="1">
      <c r="A504" s="2" t="s">
        <v>1571</v>
      </c>
      <c r="B504" s="2" t="s">
        <v>1572</v>
      </c>
      <c r="C504" s="2" t="s">
        <v>1573</v>
      </c>
      <c r="D504" s="2" t="s">
        <v>1574</v>
      </c>
      <c r="E504" s="2" t="s">
        <v>6584</v>
      </c>
      <c r="F504" s="2" t="s">
        <v>1070</v>
      </c>
      <c r="G504" s="2" t="s">
        <v>1575</v>
      </c>
      <c r="H504" s="2" t="s">
        <v>1576</v>
      </c>
      <c r="K504" s="2" t="s">
        <v>1577</v>
      </c>
      <c r="L504" s="2" t="s">
        <v>1523</v>
      </c>
      <c r="M504" s="2" t="s">
        <v>1524</v>
      </c>
      <c r="N504" s="2" t="s">
        <v>1525</v>
      </c>
      <c r="O504" s="2" t="s">
        <v>1072</v>
      </c>
      <c r="Q504" s="2" t="s">
        <v>550</v>
      </c>
      <c r="R504" s="2" t="s">
        <v>5604</v>
      </c>
      <c r="T504" s="2" t="str">
        <f t="shared" si="7"/>
        <v>Tel. +43 512 284534 Mail: direktion@tfbs-elektronik.tsn.at</v>
      </c>
    </row>
    <row r="505" spans="1:20" ht="15" customHeight="1">
      <c r="A505" s="2" t="s">
        <v>1632</v>
      </c>
      <c r="B505" s="2" t="s">
        <v>1633</v>
      </c>
      <c r="C505" s="2" t="s">
        <v>1573</v>
      </c>
      <c r="D505" s="2" t="s">
        <v>1574</v>
      </c>
      <c r="E505" s="2" t="s">
        <v>1634</v>
      </c>
      <c r="F505" s="2" t="s">
        <v>1070</v>
      </c>
      <c r="G505" s="2" t="s">
        <v>741</v>
      </c>
      <c r="H505" s="2" t="s">
        <v>1635</v>
      </c>
      <c r="K505" s="2" t="s">
        <v>1636</v>
      </c>
      <c r="L505" s="2" t="s">
        <v>1523</v>
      </c>
      <c r="M505" s="2" t="s">
        <v>1524</v>
      </c>
      <c r="N505" s="2" t="s">
        <v>1525</v>
      </c>
      <c r="O505" s="2" t="s">
        <v>1078</v>
      </c>
      <c r="Q505" s="2" t="s">
        <v>740</v>
      </c>
      <c r="R505" s="2" t="s">
        <v>3906</v>
      </c>
      <c r="T505" s="2" t="str">
        <f t="shared" si="7"/>
        <v>Tel. +43 512 285715 Mail: direktion@tfbs-stnikolaus.tsn.at</v>
      </c>
    </row>
    <row r="506" spans="1:20" ht="15" customHeight="1">
      <c r="A506" s="2" t="s">
        <v>2915</v>
      </c>
      <c r="B506" s="2" t="s">
        <v>2916</v>
      </c>
      <c r="C506" s="2" t="s">
        <v>1573</v>
      </c>
      <c r="D506" s="2" t="s">
        <v>1574</v>
      </c>
      <c r="E506" s="2" t="s">
        <v>6589</v>
      </c>
      <c r="F506" s="2" t="s">
        <v>2061</v>
      </c>
      <c r="G506" s="2" t="s">
        <v>2917</v>
      </c>
      <c r="H506" s="2" t="s">
        <v>2918</v>
      </c>
      <c r="K506" s="2" t="s">
        <v>2919</v>
      </c>
      <c r="L506" s="2" t="s">
        <v>2864</v>
      </c>
      <c r="M506" s="2" t="s">
        <v>2865</v>
      </c>
      <c r="N506" s="2" t="s">
        <v>2866</v>
      </c>
      <c r="O506" s="2" t="s">
        <v>940</v>
      </c>
      <c r="Q506" s="2" t="s">
        <v>815</v>
      </c>
      <c r="R506" s="2" t="s">
        <v>5361</v>
      </c>
      <c r="T506" s="2" t="str">
        <f t="shared" si="7"/>
        <v>Tel. +43 5223 53141 Mail: direktion@tfbs-foto.tsn.at</v>
      </c>
    </row>
    <row r="507" spans="1:20" ht="15" customHeight="1">
      <c r="A507" s="2" t="s">
        <v>1579</v>
      </c>
      <c r="B507" s="2" t="s">
        <v>1580</v>
      </c>
      <c r="C507" s="2" t="s">
        <v>1573</v>
      </c>
      <c r="D507" s="2" t="s">
        <v>1574</v>
      </c>
      <c r="E507" s="2" t="s">
        <v>1581</v>
      </c>
      <c r="F507" s="2" t="s">
        <v>1070</v>
      </c>
      <c r="G507" s="2" t="s">
        <v>1582</v>
      </c>
      <c r="H507" s="2" t="s">
        <v>1583</v>
      </c>
      <c r="K507" s="2" t="s">
        <v>1584</v>
      </c>
      <c r="L507" s="2" t="s">
        <v>1523</v>
      </c>
      <c r="M507" s="2" t="s">
        <v>1524</v>
      </c>
      <c r="N507" s="2" t="s">
        <v>1525</v>
      </c>
      <c r="O507" s="2" t="s">
        <v>1073</v>
      </c>
      <c r="Q507" s="2" t="s">
        <v>1074</v>
      </c>
      <c r="R507" s="2" t="s">
        <v>2959</v>
      </c>
      <c r="T507" s="2" t="str">
        <f t="shared" si="7"/>
        <v>Tel. +43 512 284531 Mail: direktion@tfbs-hbi.tsn.at</v>
      </c>
    </row>
    <row r="508" spans="1:20" ht="15" customHeight="1">
      <c r="A508" s="2" t="s">
        <v>2908</v>
      </c>
      <c r="B508" s="2" t="s">
        <v>2909</v>
      </c>
      <c r="C508" s="2" t="s">
        <v>1573</v>
      </c>
      <c r="D508" s="2" t="s">
        <v>1574</v>
      </c>
      <c r="E508" s="2" t="s">
        <v>2910</v>
      </c>
      <c r="F508" s="2" t="s">
        <v>2061</v>
      </c>
      <c r="G508" s="2" t="s">
        <v>2911</v>
      </c>
      <c r="H508" s="2" t="s">
        <v>2912</v>
      </c>
      <c r="K508" s="2" t="s">
        <v>2913</v>
      </c>
      <c r="L508" s="2" t="s">
        <v>2864</v>
      </c>
      <c r="M508" s="2" t="s">
        <v>2865</v>
      </c>
      <c r="N508" s="2" t="s">
        <v>2914</v>
      </c>
      <c r="O508" s="2" t="s">
        <v>1415</v>
      </c>
      <c r="Q508" s="2" t="s">
        <v>1416</v>
      </c>
      <c r="R508" s="2" t="s">
        <v>1547</v>
      </c>
      <c r="T508" s="2" t="str">
        <f t="shared" si="7"/>
        <v>Tel. +43 5223 42513 Mail: direktion@tfbs-garamo.tsn.at</v>
      </c>
    </row>
    <row r="509" spans="1:20" ht="15" customHeight="1">
      <c r="A509" s="2" t="s">
        <v>3942</v>
      </c>
      <c r="B509" s="2" t="s">
        <v>3943</v>
      </c>
      <c r="C509" s="2" t="s">
        <v>1573</v>
      </c>
      <c r="D509" s="2" t="s">
        <v>1574</v>
      </c>
      <c r="E509" s="2" t="s">
        <v>3944</v>
      </c>
      <c r="F509" s="2" t="s">
        <v>664</v>
      </c>
      <c r="G509" s="2" t="s">
        <v>6869</v>
      </c>
      <c r="H509" s="2" t="s">
        <v>6870</v>
      </c>
      <c r="K509" s="2" t="s">
        <v>3945</v>
      </c>
      <c r="L509" s="2" t="s">
        <v>3844</v>
      </c>
      <c r="M509" s="2" t="s">
        <v>3845</v>
      </c>
      <c r="N509" s="2" t="s">
        <v>3846</v>
      </c>
      <c r="O509" s="2" t="s">
        <v>1152</v>
      </c>
      <c r="Q509" s="2" t="s">
        <v>663</v>
      </c>
      <c r="T509" s="2" t="str">
        <f t="shared" si="7"/>
        <v>Tel. +43 5337 62623 Mail: direktion@tfbs-glas.tsn.at</v>
      </c>
    </row>
    <row r="510" spans="1:20" ht="15" customHeight="1">
      <c r="A510" s="2" t="s">
        <v>1932</v>
      </c>
      <c r="B510" s="2" t="s">
        <v>1933</v>
      </c>
      <c r="C510" s="2" t="s">
        <v>1573</v>
      </c>
      <c r="D510" s="2" t="s">
        <v>1574</v>
      </c>
      <c r="E510" s="2" t="s">
        <v>1934</v>
      </c>
      <c r="F510" s="2" t="s">
        <v>241</v>
      </c>
      <c r="G510" s="2" t="s">
        <v>6632</v>
      </c>
      <c r="H510" s="2" t="s">
        <v>6633</v>
      </c>
      <c r="K510" s="2" t="s">
        <v>1936</v>
      </c>
      <c r="L510" s="2" t="s">
        <v>1937</v>
      </c>
      <c r="M510" s="2" t="s">
        <v>1938</v>
      </c>
      <c r="N510" s="2" t="s">
        <v>241</v>
      </c>
      <c r="O510" s="2" t="s">
        <v>1024</v>
      </c>
      <c r="Q510" s="2" t="s">
        <v>243</v>
      </c>
      <c r="R510" s="2" t="s">
        <v>5569</v>
      </c>
      <c r="T510" s="2" t="str">
        <f t="shared" si="7"/>
        <v>Tel. +43 5412 66801 Mail: direktion@tfbs-imst.tsn.at</v>
      </c>
    </row>
    <row r="511" spans="1:20" ht="15" customHeight="1">
      <c r="A511" s="2" t="s">
        <v>4945</v>
      </c>
      <c r="B511" s="2" t="s">
        <v>4946</v>
      </c>
      <c r="C511" s="2" t="s">
        <v>1573</v>
      </c>
      <c r="D511" s="2" t="s">
        <v>1574</v>
      </c>
      <c r="E511" s="2" t="s">
        <v>4947</v>
      </c>
      <c r="F511" s="2" t="s">
        <v>862</v>
      </c>
      <c r="G511" s="2" t="s">
        <v>4948</v>
      </c>
      <c r="H511" s="2" t="s">
        <v>4949</v>
      </c>
      <c r="K511" s="2" t="s">
        <v>4941</v>
      </c>
      <c r="L511" s="2" t="s">
        <v>4933</v>
      </c>
      <c r="M511" s="2" t="s">
        <v>4789</v>
      </c>
      <c r="N511" s="2" t="s">
        <v>862</v>
      </c>
      <c r="O511" s="2" t="s">
        <v>1289</v>
      </c>
      <c r="Q511" s="2" t="s">
        <v>866</v>
      </c>
      <c r="R511" s="2" t="s">
        <v>3383</v>
      </c>
      <c r="T511" s="2" t="str">
        <f t="shared" si="7"/>
        <v>Tel. +43 5672 72319 Mail: direktion@tfbs-reutte.tsn.at</v>
      </c>
    </row>
    <row r="512" spans="1:20" ht="15" customHeight="1">
      <c r="A512" s="2" t="s">
        <v>2313</v>
      </c>
      <c r="B512" s="2" t="s">
        <v>2314</v>
      </c>
      <c r="C512" s="2" t="s">
        <v>1573</v>
      </c>
      <c r="D512" s="2" t="s">
        <v>1574</v>
      </c>
      <c r="E512" s="2" t="s">
        <v>2315</v>
      </c>
      <c r="F512" s="2" t="s">
        <v>2061</v>
      </c>
      <c r="G512" s="2" t="s">
        <v>2316</v>
      </c>
      <c r="H512" s="2" t="s">
        <v>2317</v>
      </c>
      <c r="K512" s="2" t="s">
        <v>2318</v>
      </c>
      <c r="L512" s="2" t="s">
        <v>2067</v>
      </c>
      <c r="M512" s="2" t="s">
        <v>2068</v>
      </c>
      <c r="N512" s="2" t="s">
        <v>2069</v>
      </c>
      <c r="O512" s="2" t="s">
        <v>941</v>
      </c>
      <c r="Q512" s="2" t="s">
        <v>822</v>
      </c>
      <c r="R512" s="2" t="s">
        <v>3798</v>
      </c>
      <c r="T512" s="2" t="str">
        <f t="shared" si="7"/>
        <v>Tel. +43 5223 57636 Mail: direktion@tfbs-holz.tsn.at</v>
      </c>
    </row>
    <row r="513" spans="1:22" ht="15" customHeight="1">
      <c r="A513" s="2" t="s">
        <v>1627</v>
      </c>
      <c r="B513" s="2" t="s">
        <v>1628</v>
      </c>
      <c r="C513" s="2" t="s">
        <v>1573</v>
      </c>
      <c r="D513" s="2" t="s">
        <v>1574</v>
      </c>
      <c r="E513" s="2" t="s">
        <v>6586</v>
      </c>
      <c r="F513" s="2" t="s">
        <v>1070</v>
      </c>
      <c r="G513" s="2" t="s">
        <v>1629</v>
      </c>
      <c r="H513" s="2" t="s">
        <v>1630</v>
      </c>
      <c r="K513" s="2" t="s">
        <v>1619</v>
      </c>
      <c r="L513" s="2" t="s">
        <v>1523</v>
      </c>
      <c r="M513" s="2" t="s">
        <v>1524</v>
      </c>
      <c r="N513" s="2" t="s">
        <v>1525</v>
      </c>
      <c r="O513" s="2" t="s">
        <v>1075</v>
      </c>
      <c r="Q513" s="2" t="s">
        <v>373</v>
      </c>
      <c r="R513" s="2" t="s">
        <v>6270</v>
      </c>
      <c r="T513" s="2" t="str">
        <f t="shared" si="7"/>
        <v>Tel. +43 512 584484 Mail: direktion@tfbs-installation.tsn.at</v>
      </c>
    </row>
    <row r="514" spans="1:22" ht="15" customHeight="1">
      <c r="A514" s="2" t="s">
        <v>1615</v>
      </c>
      <c r="B514" s="2" t="s">
        <v>1616</v>
      </c>
      <c r="C514" s="2" t="s">
        <v>1573</v>
      </c>
      <c r="D514" s="2" t="s">
        <v>1574</v>
      </c>
      <c r="E514" s="2" t="s">
        <v>6585</v>
      </c>
      <c r="F514" s="2" t="s">
        <v>1070</v>
      </c>
      <c r="G514" s="2" t="s">
        <v>1617</v>
      </c>
      <c r="H514" s="2" t="s">
        <v>1618</v>
      </c>
      <c r="K514" s="2" t="s">
        <v>1619</v>
      </c>
      <c r="L514" s="2" t="s">
        <v>1523</v>
      </c>
      <c r="M514" s="2" t="s">
        <v>1524</v>
      </c>
      <c r="N514" s="2" t="s">
        <v>1525</v>
      </c>
      <c r="O514" s="2" t="s">
        <v>1076</v>
      </c>
      <c r="Q514" s="2" t="s">
        <v>585</v>
      </c>
      <c r="R514" s="2" t="s">
        <v>1732</v>
      </c>
      <c r="T514" s="2" t="str">
        <f t="shared" ref="T514:T520" si="8">"Tel."&amp;" "&amp;O514&amp;" "&amp;"Mail:"&amp;" "&amp;Q514</f>
        <v>Tel. +43 512 588350 Mail: direktion@tfbs-kfz.tsn.at</v>
      </c>
    </row>
    <row r="515" spans="1:22" ht="15" customHeight="1">
      <c r="A515" s="2" t="s">
        <v>4191</v>
      </c>
      <c r="B515" s="2" t="s">
        <v>4192</v>
      </c>
      <c r="C515" s="2" t="s">
        <v>1573</v>
      </c>
      <c r="D515" s="2" t="s">
        <v>1574</v>
      </c>
      <c r="E515" s="2" t="s">
        <v>6597</v>
      </c>
      <c r="F515" s="2" t="s">
        <v>345</v>
      </c>
      <c r="G515" s="2" t="s">
        <v>4193</v>
      </c>
      <c r="H515" s="2" t="s">
        <v>4194</v>
      </c>
      <c r="K515" s="2" t="s">
        <v>4195</v>
      </c>
      <c r="L515" s="2" t="s">
        <v>4160</v>
      </c>
      <c r="M515" s="2" t="s">
        <v>3486</v>
      </c>
      <c r="N515" s="2" t="s">
        <v>345</v>
      </c>
      <c r="O515" s="2" t="s">
        <v>1119</v>
      </c>
      <c r="Q515" s="2" t="s">
        <v>346</v>
      </c>
      <c r="R515" s="2" t="s">
        <v>5927</v>
      </c>
      <c r="T515" s="2" t="str">
        <f t="shared" si="8"/>
        <v>Tel. +43 5356 64275 Mail: direktion@tfbs-kitzbuehel.tsn.at</v>
      </c>
    </row>
    <row r="516" spans="1:22" ht="15" customHeight="1">
      <c r="A516" s="2" t="s">
        <v>3856</v>
      </c>
      <c r="B516" s="2" t="s">
        <v>3857</v>
      </c>
      <c r="C516" s="2" t="s">
        <v>1573</v>
      </c>
      <c r="D516" s="2" t="s">
        <v>1574</v>
      </c>
      <c r="E516" s="2" t="s">
        <v>6595</v>
      </c>
      <c r="F516" s="2" t="s">
        <v>664</v>
      </c>
      <c r="G516" s="2" t="s">
        <v>3858</v>
      </c>
      <c r="H516" s="2" t="s">
        <v>3859</v>
      </c>
      <c r="K516" s="2" t="s">
        <v>3860</v>
      </c>
      <c r="L516" s="2" t="s">
        <v>3861</v>
      </c>
      <c r="M516" s="2" t="s">
        <v>3862</v>
      </c>
      <c r="N516" s="2" t="s">
        <v>664</v>
      </c>
      <c r="O516" s="2" t="s">
        <v>1153</v>
      </c>
      <c r="Q516" s="2" t="s">
        <v>666</v>
      </c>
      <c r="T516" s="2" t="str">
        <f t="shared" si="8"/>
        <v>Tel. +43 5372 64195 Mail: direktion@tfbs-kufstein.tsn.at</v>
      </c>
    </row>
    <row r="517" spans="1:22" ht="15" customHeight="1">
      <c r="A517" s="2" t="s">
        <v>5492</v>
      </c>
      <c r="B517" s="2" t="s">
        <v>5493</v>
      </c>
      <c r="C517" s="2" t="s">
        <v>1573</v>
      </c>
      <c r="D517" s="2" t="s">
        <v>1574</v>
      </c>
      <c r="E517" s="2" t="s">
        <v>6599</v>
      </c>
      <c r="F517" s="2" t="s">
        <v>748</v>
      </c>
      <c r="G517" s="2" t="s">
        <v>5494</v>
      </c>
      <c r="H517" s="2" t="s">
        <v>5495</v>
      </c>
      <c r="K517" s="2" t="s">
        <v>5496</v>
      </c>
      <c r="L517" s="2" t="s">
        <v>5430</v>
      </c>
      <c r="M517" s="2" t="s">
        <v>4032</v>
      </c>
      <c r="N517" s="2" t="s">
        <v>748</v>
      </c>
      <c r="O517" s="2" t="s">
        <v>1197</v>
      </c>
      <c r="Q517" s="2" t="s">
        <v>10</v>
      </c>
      <c r="R517" s="2" t="s">
        <v>4935</v>
      </c>
      <c r="T517" s="2" t="str">
        <f t="shared" si="8"/>
        <v>Tel. +43 5442 65215 Mail: direktion@tfbs-landeck.tsn.at</v>
      </c>
    </row>
    <row r="518" spans="1:22" ht="15" customHeight="1">
      <c r="A518" s="2" t="s">
        <v>4698</v>
      </c>
      <c r="B518" s="2" t="s">
        <v>4699</v>
      </c>
      <c r="C518" s="2" t="s">
        <v>1573</v>
      </c>
      <c r="D518" s="2" t="s">
        <v>1574</v>
      </c>
      <c r="E518" s="2" t="s">
        <v>4700</v>
      </c>
      <c r="F518" s="2" t="s">
        <v>796</v>
      </c>
      <c r="G518" s="2" t="s">
        <v>4701</v>
      </c>
      <c r="H518" s="2" t="s">
        <v>4702</v>
      </c>
      <c r="K518" s="2" t="s">
        <v>4703</v>
      </c>
      <c r="L518" s="2" t="s">
        <v>4616</v>
      </c>
      <c r="M518" s="2" t="s">
        <v>4617</v>
      </c>
      <c r="N518" s="2" t="s">
        <v>796</v>
      </c>
      <c r="O518" s="2" t="s">
        <v>1242</v>
      </c>
      <c r="Q518" s="2" t="s">
        <v>798</v>
      </c>
      <c r="R518" s="2" t="s">
        <v>2397</v>
      </c>
      <c r="T518" s="2" t="str">
        <f t="shared" si="8"/>
        <v>Tel. +43 4852 62726 Mail: direktion@tfbs-lienz.tsn.at</v>
      </c>
    </row>
    <row r="519" spans="1:22" ht="15" customHeight="1">
      <c r="A519" s="2" t="s">
        <v>1621</v>
      </c>
      <c r="B519" s="2" t="s">
        <v>1622</v>
      </c>
      <c r="C519" s="2" t="s">
        <v>1573</v>
      </c>
      <c r="D519" s="2" t="s">
        <v>1574</v>
      </c>
      <c r="E519" s="2" t="s">
        <v>1623</v>
      </c>
      <c r="F519" s="2" t="s">
        <v>1070</v>
      </c>
      <c r="G519" s="2" t="s">
        <v>1624</v>
      </c>
      <c r="H519" s="2" t="s">
        <v>1625</v>
      </c>
      <c r="K519" s="2" t="s">
        <v>1619</v>
      </c>
      <c r="L519" s="2" t="s">
        <v>1523</v>
      </c>
      <c r="M519" s="2" t="s">
        <v>1524</v>
      </c>
      <c r="N519" s="2" t="s">
        <v>1525</v>
      </c>
      <c r="O519" s="2" t="s">
        <v>1077</v>
      </c>
      <c r="Q519" s="2" t="s">
        <v>547</v>
      </c>
      <c r="R519" s="2" t="s">
        <v>2293</v>
      </c>
      <c r="T519" s="2" t="str">
        <f t="shared" si="8"/>
        <v>Tel. +43 512 587180 Mail: direktion@tfbs-metall.tsn.at</v>
      </c>
    </row>
    <row r="520" spans="1:22" ht="15" customHeight="1">
      <c r="A520" s="2" t="s">
        <v>5655</v>
      </c>
      <c r="B520" s="2" t="s">
        <v>5656</v>
      </c>
      <c r="C520" s="2" t="s">
        <v>1573</v>
      </c>
      <c r="D520" s="2" t="s">
        <v>1574</v>
      </c>
      <c r="E520" s="2" t="s">
        <v>5657</v>
      </c>
      <c r="F520" s="2" t="s">
        <v>474</v>
      </c>
      <c r="G520" s="2" t="s">
        <v>5658</v>
      </c>
      <c r="H520" s="2" t="s">
        <v>5659</v>
      </c>
      <c r="K520" s="2" t="s">
        <v>5660</v>
      </c>
      <c r="L520" s="2" t="s">
        <v>5594</v>
      </c>
      <c r="M520" s="2" t="s">
        <v>5595</v>
      </c>
      <c r="N520" s="2" t="s">
        <v>474</v>
      </c>
      <c r="O520" s="2" t="s">
        <v>1329</v>
      </c>
      <c r="Q520" s="2" t="s">
        <v>480</v>
      </c>
      <c r="T520" s="2" t="str">
        <f t="shared" si="8"/>
        <v>Tel. +43 5242 62479 Mail: direktion@tfbs-schwaz.tsn.at</v>
      </c>
    </row>
    <row r="521" spans="1:22" ht="15" customHeight="1">
      <c r="A521" s="2" t="s">
        <v>2231</v>
      </c>
      <c r="B521" s="2" t="s">
        <v>2232</v>
      </c>
      <c r="C521" s="2" t="s">
        <v>1573</v>
      </c>
      <c r="D521" s="2" t="s">
        <v>1574</v>
      </c>
      <c r="E521" s="2" t="s">
        <v>2233</v>
      </c>
      <c r="F521" s="2" t="s">
        <v>2061</v>
      </c>
      <c r="G521" s="2" t="s">
        <v>2234</v>
      </c>
      <c r="H521" s="2" t="s">
        <v>2235</v>
      </c>
      <c r="K521" s="2" t="s">
        <v>2236</v>
      </c>
      <c r="L521" s="2" t="s">
        <v>2067</v>
      </c>
      <c r="M521" s="2" t="s">
        <v>2068</v>
      </c>
      <c r="N521" s="2" t="s">
        <v>2069</v>
      </c>
      <c r="O521" s="2" t="s">
        <v>942</v>
      </c>
      <c r="Q521" s="2" t="s">
        <v>818</v>
      </c>
      <c r="R521" s="2" t="s">
        <v>1839</v>
      </c>
      <c r="T521" s="2" t="str">
        <f>"Tel."&amp;" "&amp;O521&amp;" "&amp;"Mail:"&amp;" "&amp;Q521</f>
        <v>Tel. +43 5223 56359 Mail: direktion@tfbs-absam.tsn.at</v>
      </c>
    </row>
    <row r="522" spans="1:22" ht="15" customHeight="1">
      <c r="A522" s="443" t="s">
        <v>7121</v>
      </c>
      <c r="B522" s="444" t="s">
        <v>7122</v>
      </c>
      <c r="C522" s="443" t="s">
        <v>7103</v>
      </c>
      <c r="D522" s="443" t="s">
        <v>7097</v>
      </c>
      <c r="E522" s="444" t="s">
        <v>7094</v>
      </c>
      <c r="F522" s="443" t="s">
        <v>748</v>
      </c>
      <c r="G522" s="443" t="s">
        <v>7123</v>
      </c>
      <c r="H522" s="443" t="s">
        <v>7124</v>
      </c>
      <c r="I522" s="443"/>
      <c r="J522" s="443"/>
      <c r="K522" s="443" t="s">
        <v>7125</v>
      </c>
      <c r="L522" s="443" t="s">
        <v>5430</v>
      </c>
      <c r="M522" s="443" t="s">
        <v>4032</v>
      </c>
      <c r="N522" s="443" t="s">
        <v>748</v>
      </c>
      <c r="O522" s="443" t="s">
        <v>7126</v>
      </c>
      <c r="P522" s="443"/>
      <c r="Q522" s="445" t="s">
        <v>7127</v>
      </c>
      <c r="R522" s="445" t="s">
        <v>7128</v>
      </c>
      <c r="S522" s="443"/>
      <c r="T522" s="443" t="str">
        <f t="shared" ref="T522:T527" si="9">"Tel."&amp;" "&amp;O522&amp;" "&amp;"Mail:"&amp;" "&amp;Q522</f>
        <v>Tel. +43 5442 62641 Mail: lhs.landeck@tsn.at</v>
      </c>
      <c r="U522" s="443"/>
      <c r="V522" s="443"/>
    </row>
    <row r="523" spans="1:22" ht="15" customHeight="1">
      <c r="A523" s="443" t="s">
        <v>7137</v>
      </c>
      <c r="B523" s="444" t="s">
        <v>7138</v>
      </c>
      <c r="C523" s="443" t="s">
        <v>7103</v>
      </c>
      <c r="D523" s="443" t="s">
        <v>7097</v>
      </c>
      <c r="E523" s="444" t="s">
        <v>7098</v>
      </c>
      <c r="F523" s="443" t="s">
        <v>474</v>
      </c>
      <c r="G523" s="443" t="s">
        <v>7139</v>
      </c>
      <c r="H523" s="443" t="s">
        <v>7140</v>
      </c>
      <c r="I523" s="443"/>
      <c r="J523" s="443"/>
      <c r="K523" s="443" t="s">
        <v>7141</v>
      </c>
      <c r="L523" s="443" t="s">
        <v>5767</v>
      </c>
      <c r="M523" s="443" t="s">
        <v>6098</v>
      </c>
      <c r="N523" s="443" t="s">
        <v>7142</v>
      </c>
      <c r="O523" s="443" t="s">
        <v>7143</v>
      </c>
      <c r="P523" s="443"/>
      <c r="Q523" s="445"/>
      <c r="R523" s="445"/>
      <c r="S523" s="443"/>
      <c r="T523" s="443" t="str">
        <f t="shared" si="9"/>
        <v xml:space="preserve">Tel. +43 512 348931 Mail: </v>
      </c>
      <c r="U523" s="443"/>
      <c r="V523" s="443"/>
    </row>
    <row r="524" spans="1:22" ht="15" customHeight="1">
      <c r="A524" s="443" t="s">
        <v>7104</v>
      </c>
      <c r="B524" s="444" t="s">
        <v>7105</v>
      </c>
      <c r="C524" s="443" t="s">
        <v>7103</v>
      </c>
      <c r="D524" s="443" t="s">
        <v>7097</v>
      </c>
      <c r="E524" s="444" t="s">
        <v>7093</v>
      </c>
      <c r="F524" s="443" t="s">
        <v>241</v>
      </c>
      <c r="G524" s="443" t="s">
        <v>7106</v>
      </c>
      <c r="H524" s="443" t="s">
        <v>7107</v>
      </c>
      <c r="I524" s="443"/>
      <c r="J524" s="443"/>
      <c r="K524" s="443" t="s">
        <v>7108</v>
      </c>
      <c r="L524" s="443" t="s">
        <v>1937</v>
      </c>
      <c r="M524" s="443" t="s">
        <v>1938</v>
      </c>
      <c r="N524" s="443" t="s">
        <v>241</v>
      </c>
      <c r="O524" s="443" t="s">
        <v>7109</v>
      </c>
      <c r="P524" s="443"/>
      <c r="Q524" s="445" t="s">
        <v>7110</v>
      </c>
      <c r="R524" s="445" t="s">
        <v>7111</v>
      </c>
      <c r="S524" s="443"/>
      <c r="T524" s="443" t="str">
        <f t="shared" si="9"/>
        <v>Tel. +43 5412 66346 Mail: lla-imst@tsn.at</v>
      </c>
      <c r="U524" s="443"/>
      <c r="V524" s="443"/>
    </row>
    <row r="525" spans="1:22" ht="15" customHeight="1">
      <c r="A525" s="443" t="s">
        <v>7129</v>
      </c>
      <c r="B525" s="444" t="s">
        <v>7130</v>
      </c>
      <c r="C525" s="443" t="s">
        <v>7103</v>
      </c>
      <c r="D525" s="443" t="s">
        <v>7097</v>
      </c>
      <c r="E525" s="444" t="s">
        <v>7095</v>
      </c>
      <c r="F525" s="443" t="s">
        <v>796</v>
      </c>
      <c r="G525" s="443" t="s">
        <v>7131</v>
      </c>
      <c r="H525" s="443" t="s">
        <v>7132</v>
      </c>
      <c r="I525" s="443"/>
      <c r="J525" s="443"/>
      <c r="K525" s="443" t="s">
        <v>7133</v>
      </c>
      <c r="L525" s="443" t="s">
        <v>4616</v>
      </c>
      <c r="M525" s="443" t="s">
        <v>4617</v>
      </c>
      <c r="N525" s="443" t="s">
        <v>796</v>
      </c>
      <c r="O525" s="443" t="s">
        <v>7134</v>
      </c>
      <c r="P525" s="443"/>
      <c r="Q525" s="445" t="s">
        <v>7135</v>
      </c>
      <c r="R525" s="445" t="s">
        <v>7136</v>
      </c>
      <c r="S525" s="443"/>
      <c r="T525" s="443" t="str">
        <f t="shared" si="9"/>
        <v>Tel. +43 4852 65055 Mail: lla.lienz@tsn.at</v>
      </c>
      <c r="U525" s="443"/>
      <c r="V525" s="443"/>
    </row>
    <row r="526" spans="1:22" ht="15" customHeight="1">
      <c r="A526" s="443" t="s">
        <v>7144</v>
      </c>
      <c r="B526" s="443" t="s">
        <v>7145</v>
      </c>
      <c r="C526" s="443" t="s">
        <v>7103</v>
      </c>
      <c r="D526" s="443" t="s">
        <v>7097</v>
      </c>
      <c r="E526" s="443" t="s">
        <v>7096</v>
      </c>
      <c r="F526" s="443" t="s">
        <v>474</v>
      </c>
      <c r="G526" s="443" t="s">
        <v>7139</v>
      </c>
      <c r="H526" s="443" t="s">
        <v>7140</v>
      </c>
      <c r="I526" s="443"/>
      <c r="J526" s="443"/>
      <c r="K526" s="443" t="s">
        <v>7141</v>
      </c>
      <c r="L526" s="443" t="s">
        <v>5767</v>
      </c>
      <c r="M526" s="443" t="s">
        <v>6098</v>
      </c>
      <c r="N526" s="443" t="s">
        <v>7142</v>
      </c>
      <c r="O526" s="443" t="s">
        <v>7146</v>
      </c>
      <c r="P526" s="443"/>
      <c r="Q526" s="445" t="s">
        <v>7147</v>
      </c>
      <c r="R526" s="445" t="s">
        <v>7148</v>
      </c>
      <c r="S526" s="443"/>
      <c r="T526" s="443" t="str">
        <f t="shared" si="9"/>
        <v>Tel. +43 5244 62161 Mail: lla.rotholz@tsn.at</v>
      </c>
      <c r="U526" s="443"/>
      <c r="V526" s="443"/>
    </row>
    <row r="527" spans="1:22" ht="15" customHeight="1">
      <c r="A527" s="443" t="s">
        <v>7112</v>
      </c>
      <c r="B527" s="444" t="s">
        <v>7113</v>
      </c>
      <c r="C527" s="443" t="s">
        <v>7103</v>
      </c>
      <c r="D527" s="443" t="s">
        <v>7097</v>
      </c>
      <c r="E527" s="444" t="s">
        <v>7114</v>
      </c>
      <c r="F527" s="443" t="s">
        <v>345</v>
      </c>
      <c r="G527" s="443" t="s">
        <v>7115</v>
      </c>
      <c r="H527" s="443" t="s">
        <v>7116</v>
      </c>
      <c r="I527" s="443"/>
      <c r="J527" s="443"/>
      <c r="K527" s="443" t="s">
        <v>7117</v>
      </c>
      <c r="L527" s="443" t="s">
        <v>3432</v>
      </c>
      <c r="M527" s="443" t="s">
        <v>3433</v>
      </c>
      <c r="N527" s="443" t="s">
        <v>3434</v>
      </c>
      <c r="O527" s="443" t="s">
        <v>7118</v>
      </c>
      <c r="P527" s="443"/>
      <c r="Q527" s="445" t="s">
        <v>7119</v>
      </c>
      <c r="R527" s="445" t="s">
        <v>7120</v>
      </c>
      <c r="S527" s="443"/>
      <c r="T527" s="443" t="str">
        <f t="shared" si="9"/>
        <v>Tel. +43 5352 62523 Mail: office.weitau@tsn.at</v>
      </c>
      <c r="U527" s="443"/>
      <c r="V527" s="443"/>
    </row>
  </sheetData>
  <sheetProtection algorithmName="SHA-512" hashValue="FNHU/jV9zvo+p4kkMuZskoaD2TlMiRDzON8FtqfItqenyXt2z0U0ctq7sIPVuNMPqmaKnpEfOkItfxRGHFjUJg==" saltValue="P4tgW635j+zrjCSAP//xAw==" spinCount="100000" sheet="1" objects="1" scenarios="1"/>
  <autoFilter ref="A1:R521" xr:uid="{00000000-0009-0000-0000-000008000000}">
    <sortState xmlns:xlrd2="http://schemas.microsoft.com/office/spreadsheetml/2017/richdata2" ref="A2:R527">
      <sortCondition ref="C2:C527"/>
    </sortState>
  </autoFilter>
  <sortState xmlns:xlrd2="http://schemas.microsoft.com/office/spreadsheetml/2017/richdata2" ref="A2:T522">
    <sortCondition ref="E2:E522"/>
  </sortState>
  <pageMargins left="0.78740157499999996" right="0.78740157499999996" top="0.984251969" bottom="0.984251969" header="0.4921259845" footer="0.4921259845"/>
  <headerFooter alignWithMargins="0"/>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3</vt:i4>
      </vt:variant>
    </vt:vector>
  </HeadingPairs>
  <TitlesOfParts>
    <vt:vector size="12" baseType="lpstr">
      <vt:lpstr>Formular</vt:lpstr>
      <vt:lpstr>Leitfaden</vt:lpstr>
      <vt:lpstr>Information_Kompakt</vt:lpstr>
      <vt:lpstr>Bestätigung Unterkunft</vt:lpstr>
      <vt:lpstr>Einsatzplan berufsprakt.Tage</vt:lpstr>
      <vt:lpstr>Tarife</vt:lpstr>
      <vt:lpstr>Bestätigung Unterkunft Ausland</vt:lpstr>
      <vt:lpstr>Tarif_BefZuschuss</vt:lpstr>
      <vt:lpstr>Schuldatenbank</vt:lpstr>
      <vt:lpstr>Information_Kompakt!Druckbereich</vt:lpstr>
      <vt:lpstr>Leitfaden!Druckbereich</vt:lpstr>
      <vt:lpstr>Information_Kompakt!OLE_LINK1</vt:lpstr>
    </vt:vector>
  </TitlesOfParts>
  <Manager/>
  <Company>Land Tirol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Angelika Mittermayer,Lavinia Arnold</dc:creator>
  <cp:keywords/>
  <dc:description/>
  <cp:lastModifiedBy>Stefan Frischmann</cp:lastModifiedBy>
  <cp:lastPrinted>2026-08-26T06:28:54Z</cp:lastPrinted>
  <dcterms:created xsi:type="dcterms:W3CDTF">2012-02-14T12:47:16Z</dcterms:created>
  <dcterms:modified xsi:type="dcterms:W3CDTF">2026-09-18T08:40:32Z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